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Metadata/LabelInfo.xml" ContentType="application/vnd.ms-office.classificationlabel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microsoft.com/office/2020/02/relationships/classificationlabels" Target="docMetadata/LabelInfo.xml" /><Relationship Id="rId3" Type="http://schemas.openxmlformats.org/package/2006/relationships/metadata/core-properties" Target="docProps/core.xml" /><Relationship Id="rId4" Type="http://schemas.openxmlformats.org/officeDocument/2006/relationships/extended-properties" Target="docProps/app.xml" /><Relationship Id="rId5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bookViews>
    <workbookView xWindow="-120" yWindow="-120" windowWidth="29040" windowHeight="15840"/>
  </bookViews>
  <sheets>
    <sheet name="System Limitations DAPR" sheetId="4" r:id="rId1"/>
    <sheet name="System Limitations TAPR - STS" sheetId="5" r:id="rId2"/>
    <sheet name="System Limitations TAPR - Lines" sheetId="6" r:id="rId3"/>
  </sheets>
  <calcPr calcId="191029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W18" i="6" l="1"/>
  <c r="BS18" i="6"/>
  <c r="BW17" i="6"/>
  <c r="BS17" i="6"/>
  <c r="BW16" i="6"/>
  <c r="BS16" i="6"/>
  <c r="BW8" i="6"/>
  <c r="BW6" i="6"/>
  <c r="BS6" i="6"/>
  <c r="CB7" i="5"/>
  <c r="BX7" i="5"/>
  <c r="CB6" i="5"/>
  <c r="BL13" i="4"/>
  <c r="AK13" i="4"/>
  <c r="AV13" i="4" s="1"/>
  <c r="AJ13" i="4"/>
  <c r="AU13" i="4" s="1"/>
  <c r="AI13" i="4"/>
  <c r="AT13" i="4" s="1"/>
  <c r="AH13" i="4"/>
  <c r="AS13" i="4" s="1"/>
  <c r="AG13" i="4"/>
  <c r="AR13" i="4" s="1"/>
  <c r="V13" i="4"/>
  <c r="U13" i="4"/>
  <c r="T13" i="4"/>
  <c r="S13" i="4"/>
  <c r="R13" i="4"/>
  <c r="BL12" i="4"/>
  <c r="AR12" i="4"/>
  <c r="AK12" i="4"/>
  <c r="AV12" i="4" s="1"/>
  <c r="AJ12" i="4"/>
  <c r="AU12" i="4" s="1"/>
  <c r="AI12" i="4"/>
  <c r="AH12" i="4"/>
  <c r="AG12" i="4"/>
  <c r="V12" i="4"/>
  <c r="U12" i="4"/>
  <c r="T12" i="4"/>
  <c r="S12" i="4"/>
  <c r="R12" i="4"/>
  <c r="BL11" i="4"/>
  <c r="BJ11" i="4"/>
  <c r="BI11" i="4"/>
  <c r="BD11" i="4"/>
  <c r="AR11" i="4"/>
  <c r="AP11" i="4"/>
  <c r="AO11" i="4"/>
  <c r="AN11" i="4"/>
  <c r="AM11" i="4"/>
  <c r="AL11" i="4"/>
  <c r="AK11" i="4"/>
  <c r="AJ11" i="4"/>
  <c r="AI11" i="4"/>
  <c r="AT11" i="4" s="1"/>
  <c r="AH11" i="4"/>
  <c r="AS11" i="4" s="1"/>
  <c r="AG11" i="4"/>
  <c r="V11" i="4"/>
  <c r="U11" i="4"/>
  <c r="T11" i="4"/>
  <c r="S11" i="4"/>
  <c r="R11" i="4"/>
  <c r="BL10" i="4"/>
  <c r="BJ10" i="4"/>
  <c r="BD10" i="4"/>
  <c r="AP10" i="4"/>
  <c r="AO10" i="4"/>
  <c r="AN10" i="4"/>
  <c r="AM10" i="4"/>
  <c r="AL10" i="4"/>
  <c r="AK10" i="4"/>
  <c r="AJ10" i="4"/>
  <c r="AI10" i="4"/>
  <c r="AH10" i="4"/>
  <c r="AG10" i="4"/>
  <c r="V10" i="4"/>
  <c r="U10" i="4"/>
  <c r="T10" i="4"/>
  <c r="S10" i="4"/>
  <c r="R10" i="4"/>
  <c r="BL9" i="4"/>
  <c r="BJ9" i="4"/>
  <c r="BD9" i="4"/>
  <c r="AP9" i="4"/>
  <c r="AO9" i="4"/>
  <c r="AN9" i="4"/>
  <c r="AM9" i="4"/>
  <c r="AL9" i="4"/>
  <c r="AK9" i="4"/>
  <c r="AJ9" i="4"/>
  <c r="AI9" i="4"/>
  <c r="AH9" i="4"/>
  <c r="AG9" i="4"/>
  <c r="V9" i="4"/>
  <c r="U9" i="4"/>
  <c r="T9" i="4"/>
  <c r="S9" i="4"/>
  <c r="R9" i="4"/>
  <c r="BK8" i="4"/>
  <c r="BJ8" i="4"/>
  <c r="BI8" i="4"/>
  <c r="BD8" i="4"/>
  <c r="AP8" i="4"/>
  <c r="AO8" i="4"/>
  <c r="AN8" i="4"/>
  <c r="AM8" i="4"/>
  <c r="AL8" i="4"/>
  <c r="AK8" i="4"/>
  <c r="AJ8" i="4"/>
  <c r="AI8" i="4"/>
  <c r="AH8" i="4"/>
  <c r="AG8" i="4"/>
  <c r="V8" i="4"/>
  <c r="U8" i="4"/>
  <c r="T8" i="4"/>
  <c r="S8" i="4"/>
  <c r="R8" i="4"/>
  <c r="AK7" i="4"/>
  <c r="AJ7" i="4"/>
  <c r="AI7" i="4"/>
  <c r="AH7" i="4"/>
  <c r="AG7" i="4"/>
  <c r="V7" i="4"/>
  <c r="U7" i="4"/>
  <c r="T7" i="4"/>
  <c r="S7" i="4"/>
  <c r="R7" i="4"/>
  <c r="BK6" i="4"/>
  <c r="BJ6" i="4"/>
  <c r="BI6" i="4"/>
  <c r="BD6" i="4"/>
  <c r="AK6" i="4"/>
  <c r="AJ6" i="4"/>
  <c r="AI6" i="4"/>
  <c r="AH6" i="4"/>
  <c r="AG6" i="4"/>
  <c r="V6" i="4"/>
  <c r="U6" i="4"/>
  <c r="T6" i="4"/>
  <c r="S6" i="4"/>
  <c r="R6" i="4"/>
  <c r="AU11" i="4" l="1"/>
  <c r="AS12" i="4"/>
  <c r="AT12" i="4"/>
  <c r="AV11" i="4"/>
</calcChain>
</file>

<file path=xl/sharedStrings.xml><?xml version="1.0" encoding="utf-8"?>
<sst xmlns="http://schemas.openxmlformats.org/spreadsheetml/2006/main" count="670" uniqueCount="328">
  <si>
    <t xml:space="preserve">System Limitations DAPR</t>
  </si>
  <si>
    <t xml:space="preserve">Substation/Feeder Name</t>
  </si>
  <si>
    <t xml:space="preserve">Peak season</t>
  </si>
  <si>
    <t xml:space="preserve">Constraint primary driver</t>
  </si>
  <si>
    <t xml:space="preserve">Location of constraint (start) Latitude</t>
  </si>
  <si>
    <t xml:space="preserve">Location of constraint (start) Longtitude</t>
  </si>
  <si>
    <t xml:space="preserve">Location of constraint (end) Latitude</t>
  </si>
  <si>
    <t xml:space="preserve">Location of constraint (end) Longtitude</t>
  </si>
  <si>
    <t xml:space="preserve">Asset ID</t>
  </si>
  <si>
    <t xml:space="preserve">Network Element</t>
  </si>
  <si>
    <t xml:space="preserve">Residential customers affected</t>
  </si>
  <si>
    <t xml:space="preserve">Residential customers affected (%)</t>
  </si>
  <si>
    <t xml:space="preserve">Asset rating
(MVA)
S27/28 or W27</t>
  </si>
  <si>
    <t xml:space="preserve">Asset rating
(MW)
S27/28 or W27</t>
  </si>
  <si>
    <t xml:space="preserve">Forecast Demand POE50 (MVA)
S24/25 or W24</t>
  </si>
  <si>
    <t xml:space="preserve">Forecast Demand POE50 (MVA)
S25/26 or W25</t>
  </si>
  <si>
    <t xml:space="preserve">Forecast Demand POE50 (MVA)
S26/27 or W26</t>
  </si>
  <si>
    <t xml:space="preserve">Forecast Demand POE50 (MVA)
S27/28 or W27</t>
  </si>
  <si>
    <t xml:space="preserve">Forecast Demand POE10 (MVA)
S24/25 or W24</t>
  </si>
  <si>
    <t xml:space="preserve">Forecast Demand POE10 (MVA)
S25/26 or W25</t>
  </si>
  <si>
    <t xml:space="preserve">Forecast Demand POE10 (MVA)
S26/27 or W26</t>
  </si>
  <si>
    <t xml:space="preserve">Forecast Demand POE10 (MVA)
S27/28 or W27</t>
  </si>
  <si>
    <t xml:space="preserve">Forecast Demand POE50 (MW)
S24/25 or W24</t>
  </si>
  <si>
    <t xml:space="preserve">Forecast Demand POE50 (MW)
S25/26 or W25</t>
  </si>
  <si>
    <t xml:space="preserve">Forecast Demand POE50 (MW)
S26/27 or W26</t>
  </si>
  <si>
    <t xml:space="preserve">Forecast Demand POE50 (MW)
S27/28 or W27</t>
  </si>
  <si>
    <t xml:space="preserve">Forecast Demand POE10 (MW)
S24/25 or W24</t>
  </si>
  <si>
    <t xml:space="preserve">Forecast Demand POE10 (MW)
S25/26 or W25</t>
  </si>
  <si>
    <t xml:space="preserve">Forecast Demand POE10 (MW)
S26/27 or W26</t>
  </si>
  <si>
    <t xml:space="preserve">Forecast Demand POE10 (MW)
S27/28 or W27</t>
  </si>
  <si>
    <t xml:space="preserve">Voltage level</t>
  </si>
  <si>
    <t xml:space="preserve">Maximum Load at risk
(MW)
S24/25 or W24</t>
  </si>
  <si>
    <t xml:space="preserve">Maximum Load at risk
(MW)
S25/26 or W25</t>
  </si>
  <si>
    <t xml:space="preserve">Maximum Load at risk
(MW)
S26/27 or W26</t>
  </si>
  <si>
    <t xml:space="preserve">Maximum Load at risk
(MW)
S27/28 or W27</t>
  </si>
  <si>
    <t xml:space="preserve">Energy at risk
(MWh)
S24/25 or W24</t>
  </si>
  <si>
    <t xml:space="preserve">Energy at risk
(MWh)
S25/26 or W25</t>
  </si>
  <si>
    <t xml:space="preserve">Energy at risk
(MWh)
S26/27 or W26</t>
  </si>
  <si>
    <t xml:space="preserve">Energy at risk
(MWh)
S27/28 or W27</t>
  </si>
  <si>
    <t xml:space="preserve">Preferred network investment</t>
  </si>
  <si>
    <t xml:space="preserve">Preferred network investment capital cost ($M REAL)</t>
  </si>
  <si>
    <t xml:space="preserve">Preferred network investment operating cost ($M REAL)</t>
  </si>
  <si>
    <t xml:space="preserve">Preferred network investment cost accuracy (+ %)</t>
  </si>
  <si>
    <t xml:space="preserve">Preferred network investment cost accuracy (- %)</t>
  </si>
  <si>
    <t xml:space="preserve">Proposed timing</t>
  </si>
  <si>
    <t xml:space="preserve">Demand reduction required to defer investment by 1 year (MVA)</t>
  </si>
  <si>
    <t xml:space="preserve">Demand reduction required to defer investment by 1 year (MW)</t>
  </si>
  <si>
    <t xml:space="preserve">Annual Deferral Value ($M)</t>
  </si>
  <si>
    <t xml:space="preserve">Load transfer capability (MVA)</t>
  </si>
  <si>
    <t xml:space="preserve">Load transfer capability (MW)</t>
  </si>
  <si>
    <t xml:space="preserve">Emergency generation</t>
  </si>
  <si>
    <t xml:space="preserve">Historic use of existing emergency resonponse</t>
  </si>
  <si>
    <t xml:space="preserve">Project Index</t>
  </si>
  <si>
    <t xml:space="preserve">Representative Interval Data</t>
  </si>
  <si>
    <t xml:space="preserve">pf</t>
  </si>
  <si>
    <t xml:space="preserve">Summer</t>
  </si>
  <si>
    <t xml:space="preserve">Asset condition - 11kV switchgear</t>
  </si>
  <si>
    <t xml:space="preserve">Zone Substation</t>
  </si>
  <si>
    <t xml:space="preserve">11kV</t>
  </si>
  <si>
    <t xml:space="preserve">NA</t>
  </si>
  <si>
    <t xml:space="preserve">Darlinghurst 33/11kV</t>
  </si>
  <si>
    <t xml:space="preserve">Fdr 386 Surry Hills STS - Darlinghurst Tx 4</t>
  </si>
  <si>
    <t xml:space="preserve">Asset condition - 33kV feeder</t>
  </si>
  <si>
    <t xml:space="preserve">Fdr 386</t>
  </si>
  <si>
    <t xml:space="preserve">Sub-transmission line</t>
  </si>
  <si>
    <t xml:space="preserve">33kV</t>
  </si>
  <si>
    <t xml:space="preserve">Fdr 389 Surry Hills STS - Darlinghurst Tx 3</t>
  </si>
  <si>
    <t xml:space="preserve">Fdr 389</t>
  </si>
  <si>
    <t xml:space="preserve">132kV</t>
  </si>
  <si>
    <t xml:space="preserve">Fdr 769 Peakhurst STS - Blakehurst</t>
  </si>
  <si>
    <t xml:space="preserve">Asset Condition - 33kV feeder</t>
  </si>
  <si>
    <t xml:space="preserve">Fdr 769</t>
  </si>
  <si>
    <t xml:space="preserve">Blakehurst 33/11kV</t>
  </si>
  <si>
    <t xml:space="preserve">Fdr 770 Peakhurst STS - Blakehurst</t>
  </si>
  <si>
    <t xml:space="preserve">Fdr 770</t>
  </si>
  <si>
    <t xml:space="preserve">Combined with Fdr 769 Peakhurst STS - Blakehurst</t>
  </si>
  <si>
    <t xml:space="preserve">Willoughby STS </t>
  </si>
  <si>
    <t xml:space="preserve">Asset Condition - 33kV switchgear</t>
  </si>
  <si>
    <t xml:space="preserve">TS7220</t>
  </si>
  <si>
    <t xml:space="preserve">Sub-transmission Substation</t>
  </si>
  <si>
    <t xml:space="preserve">Replacement of 33kV switchgear at Willoughby STS</t>
  </si>
  <si>
    <t xml:space="preserve">Willoughby 132/33kV</t>
  </si>
  <si>
    <t xml:space="preserve">Merewether STS</t>
  </si>
  <si>
    <t xml:space="preserve">TS00405</t>
  </si>
  <si>
    <t xml:space="preserve">Replacement of 33kV switchgear at Merewether STS</t>
  </si>
  <si>
    <t xml:space="preserve">Merewether 13233kV</t>
  </si>
  <si>
    <t xml:space="preserve">System Limitations TAPR - Lines</t>
  </si>
  <si>
    <t xml:space="preserve">Transmission line ID</t>
  </si>
  <si>
    <t xml:space="preserve">Constraint primary driver  </t>
  </si>
  <si>
    <t xml:space="preserve">Location of constraint (start) Latitude </t>
  </si>
  <si>
    <t xml:space="preserve">Location of constraint (start) Longitude </t>
  </si>
  <si>
    <t xml:space="preserve">Location of constraint (end) Longitude</t>
  </si>
  <si>
    <t xml:space="preserve">Asset rating (MVA)
S24/25 or W25</t>
  </si>
  <si>
    <t xml:space="preserve">Asset rating (MVA)
S25/26 or W26</t>
  </si>
  <si>
    <t xml:space="preserve">Asset rating (MVA)
S26/27 or W27</t>
  </si>
  <si>
    <t xml:space="preserve">Asset rating (MVA)
S27/28 or W28</t>
  </si>
  <si>
    <t xml:space="preserve">Asset rating (MVA)
S28/29 or W29</t>
  </si>
  <si>
    <t xml:space="preserve">Asset rating (MVA)
S29/30 or W30</t>
  </si>
  <si>
    <t xml:space="preserve">Asset rating (MVA)
S30/31 or W31</t>
  </si>
  <si>
    <t xml:space="preserve">Asset rating (MVA)
S31/32 or W32</t>
  </si>
  <si>
    <t xml:space="preserve">Asset rating (MVA)
S32/33 or W33</t>
  </si>
  <si>
    <t xml:space="preserve">Forecast Demand P50 (MVA)
S24/25 or W25</t>
  </si>
  <si>
    <t xml:space="preserve">Forecast Demand P50 (MVA)
S25/26 or W26</t>
  </si>
  <si>
    <t xml:space="preserve">Forecast Demand P50 (MVA)
S26/27 or W27</t>
  </si>
  <si>
    <t xml:space="preserve">Forecast Demand P50 (MVA)
S27/28 or W28</t>
  </si>
  <si>
    <t xml:space="preserve">Forecast Demand P50 (MVA)
S28/29 or W29</t>
  </si>
  <si>
    <t xml:space="preserve">Forecast Demand P50 (MVA)
S29/30 or W30</t>
  </si>
  <si>
    <t xml:space="preserve">Forecast Demand P50 (MVA)
S30/31 or W31</t>
  </si>
  <si>
    <t xml:space="preserve">Forecast Demand P50 (MVA)
S31/32 or W32</t>
  </si>
  <si>
    <t xml:space="preserve">Forecast Demand P50 (MVA)
S32/33 or W33</t>
  </si>
  <si>
    <t xml:space="preserve">Forecast Demand P10 (MVA)
S24/25 or W25</t>
  </si>
  <si>
    <t xml:space="preserve">Forecast Demand P10 (MVA)
S25/26 or W26</t>
  </si>
  <si>
    <t xml:space="preserve">Forecast Demand P10 (MVA)
S26/27 or W27</t>
  </si>
  <si>
    <t xml:space="preserve">Forecast Demand P10 (MVA)
S27/28 or W28</t>
  </si>
  <si>
    <t xml:space="preserve">Forecast Demand P10 (MVA)
S28/29 or W29</t>
  </si>
  <si>
    <t xml:space="preserve">Forecast Demand P10 (MVA)
S29/30 or W30</t>
  </si>
  <si>
    <t xml:space="preserve">Forecast Demand P10 (MVA)
S30/31 or W31</t>
  </si>
  <si>
    <t xml:space="preserve">Forecast Demand P10 (MVA)
S31/32 or W32</t>
  </si>
  <si>
    <t xml:space="preserve">Forecast Demand P10 (MVA)
S32/33 or W33</t>
  </si>
  <si>
    <t xml:space="preserve">Voltage level  </t>
  </si>
  <si>
    <t xml:space="preserve">Maximum Load at risk per year (MVA)*
S24/25 or W25</t>
  </si>
  <si>
    <t xml:space="preserve">Maximum Load at risk per year (MVA)*
S25/26 or W26</t>
  </si>
  <si>
    <t xml:space="preserve">Maximum Load at risk per year (MVA)*
S26/27 or W27</t>
  </si>
  <si>
    <t xml:space="preserve">Maximum Load at risk per year (MVA)*
S27/28 or W28</t>
  </si>
  <si>
    <t xml:space="preserve">Maximum Load at risk per year (MVA)*
S28/29 or W29</t>
  </si>
  <si>
    <t xml:space="preserve">Maximum Load at risk per year (MVA)*
S29/30 or W30</t>
  </si>
  <si>
    <t xml:space="preserve">Maximum Load at risk per year (MVA)*
S30/31 or W31</t>
  </si>
  <si>
    <t xml:space="preserve">Maximum Load at risk per year (MVA)*
S31/32 or W32</t>
  </si>
  <si>
    <t xml:space="preserve">Maximum Load at risk per year (MVA)*
S32/33 or W33</t>
  </si>
  <si>
    <t xml:space="preserve">Maximum Load at risk per year (MW)*
S24/25 or W25</t>
  </si>
  <si>
    <t xml:space="preserve">Maximum Load at risk per year (MW)*
S25/26 or W26</t>
  </si>
  <si>
    <t xml:space="preserve">Maximum Load at risk per year (MW)*
S26/27 or W27</t>
  </si>
  <si>
    <t xml:space="preserve">Maximum Load at risk per year (MW)*
S27/28 or W28</t>
  </si>
  <si>
    <t xml:space="preserve">Maximum Load at risk per year (MW)*
S28/29 or W29</t>
  </si>
  <si>
    <t xml:space="preserve">Maximum Load at risk per year (MW)*
S29/30 or W30</t>
  </si>
  <si>
    <t xml:space="preserve">Maximum Load at risk per year (MW)*
S30/31 or W31</t>
  </si>
  <si>
    <t xml:space="preserve">Maximum Load at risk per year (MW)*
S31/32 or W32</t>
  </si>
  <si>
    <t xml:space="preserve">Maximum Load at risk per year (MW)*
S32/33 or W33</t>
  </si>
  <si>
    <t xml:space="preserve">Energy at risk (MWh)
S24/25 or W25</t>
  </si>
  <si>
    <t xml:space="preserve">Energy at risk (MWh)
S25/26 or W26</t>
  </si>
  <si>
    <t xml:space="preserve">Energy at risk (MWh)
S26/27 or W27</t>
  </si>
  <si>
    <t xml:space="preserve">Energy at risk (MWh)
S27/28 or W28</t>
  </si>
  <si>
    <t xml:space="preserve">Energy at risk (MWh)
S28/29 or W29</t>
  </si>
  <si>
    <t xml:space="preserve">Energy at risk (MWh)
S29/30 or W30</t>
  </si>
  <si>
    <t xml:space="preserve">Energy at risk (MWh)
S30/31 or W31</t>
  </si>
  <si>
    <t xml:space="preserve">Energy at risk (MWh)
S31/32 or W32</t>
  </si>
  <si>
    <t xml:space="preserve">Energy at risk (MWh)
S32/33 or W33</t>
  </si>
  <si>
    <t xml:space="preserve">Preferred investment - Description</t>
  </si>
  <si>
    <t xml:space="preserve">Preferred investment - Capital cost ($M REAL)</t>
  </si>
  <si>
    <t xml:space="preserve">Preferred investment - Annual operating cost ($M REAL)</t>
  </si>
  <si>
    <t xml:space="preserve">Preferred investment - Cost accuracy  </t>
  </si>
  <si>
    <t xml:space="preserve">Preferred investment - Proposed timing  </t>
  </si>
  <si>
    <t xml:space="preserve">Annual Deferral Value ($M REAL)</t>
  </si>
  <si>
    <t xml:space="preserve">Historic line rating (MVA)
S21/22 or W22</t>
  </si>
  <si>
    <t xml:space="preserve">Historic line rating (MVA)
S22/23 or W23</t>
  </si>
  <si>
    <t xml:space="preserve">Annual economic cost of constraint ($constant)
S24/25 or W25</t>
  </si>
  <si>
    <t xml:space="preserve">Annual economic cost of constraint ($constant)
S25/26 or W26</t>
  </si>
  <si>
    <t xml:space="preserve">Annual economic cost of constraint ($constant)
S26/27 or W27</t>
  </si>
  <si>
    <t xml:space="preserve">Annual economic cost of constraint ($constant)
S27/28 or W28</t>
  </si>
  <si>
    <t xml:space="preserve">Annual economic cost of constraint ($constant)
S28/29 or W29</t>
  </si>
  <si>
    <t xml:space="preserve">Annual economic cost of constraint ($constant)
S29/30 or W30</t>
  </si>
  <si>
    <t xml:space="preserve">Annual economic cost of constraint ($constant)
S30/31 or W31</t>
  </si>
  <si>
    <t xml:space="preserve">Annual economic cost of constraint ($constant)
S31/32 or W32</t>
  </si>
  <si>
    <t xml:space="preserve">Annual economic cost of constraint ($constant)
S32/33 or W33</t>
  </si>
  <si>
    <t xml:space="preserve">VCR ($/MWh)</t>
  </si>
  <si>
    <t xml:space="preserve">Annual costraint duration (hours)#</t>
  </si>
  <si>
    <t xml:space="preserve">Constraint duration on peak demand day (hours)#</t>
  </si>
  <si>
    <t xml:space="preserve">Project Index for interval data</t>
  </si>
  <si>
    <t xml:space="preserve">Fdr 91A - Beaconsfield BSP to St Peters ZS</t>
  </si>
  <si>
    <t xml:space="preserve">Asset condition - 132kV feeder</t>
  </si>
  <si>
    <t xml:space="preserve">Replace with new 132kV feeder from Beaconsfield BSP to St Peters ZS</t>
  </si>
  <si>
    <t xml:space="preserve">Fdr 91B - Beaconsfield BSP to St Peters ZS</t>
  </si>
  <si>
    <t xml:space="preserve">Combined with Fdr 91A - Beaconsfield BSP to St Peters ZS</t>
  </si>
  <si>
    <t xml:space="preserve">Fdr 91X/1 - Beaconsfield BSP to Marrickville ZS</t>
  </si>
  <si>
    <t xml:space="preserve">Re-arrange connections at Marrickville ZS to allow retirement of 132kV feeder 91X/1</t>
  </si>
  <si>
    <t xml:space="preserve">Fdr 91Y/1 - Beaconsfield BSP to Marrickville ZS</t>
  </si>
  <si>
    <t xml:space="preserve">Re-arrange connections at Marrickville ZS to allow retirement of 132kV feeder 91Y/1</t>
  </si>
  <si>
    <t xml:space="preserve">Fdr 91X/2 - Chullora STSS to Marrickville ZS</t>
  </si>
  <si>
    <t xml:space="preserve">Fdr 91Y/2 - Chullora STSS to Marrickville ZS</t>
  </si>
  <si>
    <t xml:space="preserve">Fdr 92C - Chullora STSS to St Peters ZS</t>
  </si>
  <si>
    <t xml:space="preserve">Fdr 92X - Chullora STSS to St Peters ZS</t>
  </si>
  <si>
    <t xml:space="preserve">*Maximum load at risk is provided for credible contingencies and only assumes committed projects</t>
  </si>
  <si>
    <t xml:space="preserve">#Constraint duration provided for year of proposed timing of preferred investment</t>
  </si>
  <si>
    <t xml:space="preserve">System Limitations TAPR - STS</t>
  </si>
  <si>
    <t xml:space="preserve">Connection point ID</t>
  </si>
  <si>
    <t xml:space="preserve">Constraint investment type</t>
  </si>
  <si>
    <t xml:space="preserve">Constrained connection point (Latitude)</t>
  </si>
  <si>
    <t xml:space="preserve">Constrained connection point (Longitude)</t>
  </si>
  <si>
    <t xml:space="preserve">Annual energy of residential customers affected (MWh)</t>
  </si>
  <si>
    <t xml:space="preserve">Peak demand of residential customers affected (MW)</t>
  </si>
  <si>
    <t xml:space="preserve">Annual energy of industrial customers affected (MWh)</t>
  </si>
  <si>
    <t xml:space="preserve">Peak demand of industrial customers affected (MW)</t>
  </si>
  <si>
    <t xml:space="preserve">Annual energy of commercial customers affected (MWh)</t>
  </si>
  <si>
    <t xml:space="preserve">Peak demand of commercial customers affected (MW)</t>
  </si>
  <si>
    <t xml:space="preserve">Forecast P50 Max Demand on max demand day (MVA) &amp;
S24/25 or W25</t>
  </si>
  <si>
    <t xml:space="preserve">Forecast P50 Max Demand on max demand day (MVA) &amp;
S25/26 or W26</t>
  </si>
  <si>
    <t xml:space="preserve">Forecast P50 Max Demand on max demand day (MVA) &amp;
S26/27 or W27</t>
  </si>
  <si>
    <t xml:space="preserve">Forecast P50 Max Demand on max demand day (MVA) &amp;
S27/28 or W28</t>
  </si>
  <si>
    <t xml:space="preserve">Forecast P50 Max Demand on max demand day (MVA) &amp;
S28/29 or W29</t>
  </si>
  <si>
    <t xml:space="preserve">Forecast P50 Max Demand on max demand day (MVA) &amp;
S29/30 or W30</t>
  </si>
  <si>
    <t xml:space="preserve">Forecast P50 Max Demand on max demand day (MVA) &amp;
S30/31 or W31</t>
  </si>
  <si>
    <t xml:space="preserve">Forecast P50 Max Demand on max demand day (MVA) &amp;
S31/32 or W32</t>
  </si>
  <si>
    <t xml:space="preserve">Forecast P50 Max Demand on max demand day (MVA)&amp;
S32/33 or W33</t>
  </si>
  <si>
    <t xml:space="preserve">Forecast P10 Max Demand on max demand day (MVA)
S24/25 or W25</t>
  </si>
  <si>
    <t xml:space="preserve">Forecast P10 Max Demand on max demand day (MVA)
S25/26 or W26</t>
  </si>
  <si>
    <t xml:space="preserve">Forecast P10 Max Demand on max demand day (MVA)
S26/27 or W27</t>
  </si>
  <si>
    <t xml:space="preserve">Forecast P10 Max Demand on max demand day (MVA)
S27/28 or W28</t>
  </si>
  <si>
    <t xml:space="preserve">Forecast P10 Max Demand on max demand day (MVA)
S28/29 or W29</t>
  </si>
  <si>
    <t xml:space="preserve">Forecast P10 Max Demand on max demand day (MVA)
S29/30 or W30</t>
  </si>
  <si>
    <t xml:space="preserve">Forecast P10 Max Demand on max demand day (MVA)
S30/31 or W31</t>
  </si>
  <si>
    <t xml:space="preserve">Forecast P10 Max Demand on max demand day (MVA)
S31/32 or W32</t>
  </si>
  <si>
    <t xml:space="preserve">Forecast P10 Max Demand on max demand day (MVA)
S32/33 or W33</t>
  </si>
  <si>
    <t xml:space="preserve">Forecast P50 Max Demand on min demand day (MW)
S24/25 or W25</t>
  </si>
  <si>
    <t xml:space="preserve">Forecast P50 Max Demand on min demand day (MW)
S25/26 or W26</t>
  </si>
  <si>
    <t xml:space="preserve">Forecast P50 Max Demand on min demand day (MW)
S26/27 or W27</t>
  </si>
  <si>
    <t xml:space="preserve">Forecast P50 Max Demand on min demand day (MW)
S27/28 or W28</t>
  </si>
  <si>
    <t xml:space="preserve">Forecast P50 Max Demand on min demand day (MW)
S28/29 or W29</t>
  </si>
  <si>
    <t xml:space="preserve">Forecast P50 Max Demand on min demand day (MW)
S29/30 or W30</t>
  </si>
  <si>
    <t xml:space="preserve">Forecast P50 Max Demand on min demand day (MW)
S30/31 or W31</t>
  </si>
  <si>
    <t xml:space="preserve">Forecast P50 Max Demand on min demand day (MW)
S31/32 or W32</t>
  </si>
  <si>
    <t xml:space="preserve">Forecast P50 Max Demand on min demand day (MW)
S32/33 or W33</t>
  </si>
  <si>
    <t xml:space="preserve">Forecast P10 Max Demand on min demand day (MW)
S24/25 or W25</t>
  </si>
  <si>
    <t xml:space="preserve">Forecast P10 Max Demand on min demand day (MW)
S25/26 or W26</t>
  </si>
  <si>
    <t xml:space="preserve">Forecast P10 Max Demand on min demand day (MW)
S26/27 or W27</t>
  </si>
  <si>
    <t xml:space="preserve">Forecast P10 Max Demand on min demand day (MW)
S27/28 or W28</t>
  </si>
  <si>
    <t xml:space="preserve">Forecast P10 Max Demand on min demand day (MW)
S28/29 or W29</t>
  </si>
  <si>
    <t xml:space="preserve">Forecast P10 Max Demand on min demand day (MW)
S29/30 or W30</t>
  </si>
  <si>
    <t xml:space="preserve">Forecast P10 Max Demand on min demand day (MW)
S30/31 or W31</t>
  </si>
  <si>
    <t xml:space="preserve">Forecast P10 Max Demand on min demand day (MW)
S31/32 or W32</t>
  </si>
  <si>
    <t xml:space="preserve">Forecast P10 Max Demand on min demand day (MW)
S32/33 or W33</t>
  </si>
  <si>
    <t xml:space="preserve">Voltage level (kV)</t>
  </si>
  <si>
    <t xml:space="preserve">Maximum Load at risk per year (MVA)
S24/25 or W25</t>
  </si>
  <si>
    <t xml:space="preserve">Maximum Load at risk per year (MVA)
S25/26 or W26</t>
  </si>
  <si>
    <t xml:space="preserve">Maximum Load at risk per year (MVA)
S26/27 or W27</t>
  </si>
  <si>
    <t xml:space="preserve">Maximum Load at risk per year (MVA)
S27/28 or W28</t>
  </si>
  <si>
    <t xml:space="preserve">Maximum Load at risk per year (MVA)
S28/29 or W29</t>
  </si>
  <si>
    <t xml:space="preserve">Maximum Load at risk per year (MVA)
S29/30 or W30</t>
  </si>
  <si>
    <t xml:space="preserve">Maximum Load at risk per year (MVA)
S30/31 or W31</t>
  </si>
  <si>
    <t xml:space="preserve">Maximum Load at risk per year (MVA)
S31/32 or W32</t>
  </si>
  <si>
    <t xml:space="preserve">Maximum Load at risk per year (MVA)
S32/33 or W33</t>
  </si>
  <si>
    <t xml:space="preserve">Maximum Load at risk per year (MW)
S24/25 or W25</t>
  </si>
  <si>
    <t xml:space="preserve">Maximum Load at risk per year (MW)
S25/26 or W26</t>
  </si>
  <si>
    <t xml:space="preserve">Maximum Load at risk per year (MW)
S26/27 or W27</t>
  </si>
  <si>
    <t xml:space="preserve">Maximum Load at risk per year (MW)
S27/28 or W28</t>
  </si>
  <si>
    <t xml:space="preserve">Maximum Load at risk per year (MW)
S28/29 or W29</t>
  </si>
  <si>
    <t xml:space="preserve">Maximum Load at risk per year (MW)
S29/30 or W30</t>
  </si>
  <si>
    <t xml:space="preserve">Maximum Load at risk per year (MW)
S30/31 or W31</t>
  </si>
  <si>
    <t xml:space="preserve">Maximum Load at risk per year (MW)
S31/32 or W32</t>
  </si>
  <si>
    <t xml:space="preserve">Maximum Load at risk per year (MW)
S32/33 or W33</t>
  </si>
  <si>
    <t xml:space="preserve">Load transfer capacity (MVA)</t>
  </si>
  <si>
    <t xml:space="preserve">Historic connection point rating (MVA)
S21/22 or W22</t>
  </si>
  <si>
    <t xml:space="preserve">Historic connection point rating (MVA)
S22/23 or W23</t>
  </si>
  <si>
    <t xml:space="preserve">Limitation asset</t>
  </si>
  <si>
    <t xml:space="preserve">Unplanned outages</t>
  </si>
  <si>
    <t xml:space="preserve">Maximum fault level (MVA)</t>
  </si>
  <si>
    <t xml:space="preserve">Annual EUE (MWh)
S24/25 or W25</t>
  </si>
  <si>
    <t xml:space="preserve">Annual EUE (MWh)
S25/26 or W26</t>
  </si>
  <si>
    <t xml:space="preserve">Annual EUE (MWh)
S26/27 or W27</t>
  </si>
  <si>
    <t xml:space="preserve">Annual EUE (MWh)
S27/28 or W28</t>
  </si>
  <si>
    <t xml:space="preserve">Annual EUE (MWh)
S28/29 or W29</t>
  </si>
  <si>
    <t xml:space="preserve">Annual EUE (MWh)
S29/30 or W30</t>
  </si>
  <si>
    <t xml:space="preserve">Annual EUE (MWh)
S30/31 or W31</t>
  </si>
  <si>
    <t xml:space="preserve">Annual EUE (MWh)
S31/32 or W32</t>
  </si>
  <si>
    <t xml:space="preserve">Annual EUE (MWh)
S32/33 or W33</t>
  </si>
  <si>
    <t xml:space="preserve">Project Index for additional data%</t>
  </si>
  <si>
    <t xml:space="preserve">N/A</t>
  </si>
  <si>
    <t xml:space="preserve">Wallumatta STS (Macquarie Park)</t>
  </si>
  <si>
    <t xml:space="preserve">Load growth - Substation capacity and connection points</t>
  </si>
  <si>
    <t xml:space="preserve">Establish New Wallumatta STS</t>
  </si>
  <si>
    <t xml:space="preserve">Transformer and 33kV switchgear</t>
  </si>
  <si>
    <t xml:space="preserve">  Asset rating
(MVA)
S24/25 or W24</t>
  </si>
  <si>
    <t xml:space="preserve">  Asset rating
(MVA)
S25/26 or W25</t>
  </si>
  <si>
    <t xml:space="preserve">  Asset rating
(MVA)
S26/27 or W26</t>
  </si>
  <si>
    <t xml:space="preserve">Asset rating
(MVA)
S28/29 or W28</t>
  </si>
  <si>
    <t xml:space="preserve">  Asset rating
(MW)
S24/25 or W24</t>
  </si>
  <si>
    <t xml:space="preserve">  Asset rating
(MW)
S25/26 or W25</t>
  </si>
  <si>
    <t xml:space="preserve">  Asset rating
(MW)
S26/27 or W26</t>
  </si>
  <si>
    <t xml:space="preserve">Asset rating
(MW)
S28/29 or W28</t>
  </si>
  <si>
    <t xml:space="preserve">Forecast Demand POE50 (MVA)
S28/29 or W28</t>
  </si>
  <si>
    <t xml:space="preserve">Forecast Demand POE10 (MVA)
S28/29 or W28</t>
  </si>
  <si>
    <t xml:space="preserve">Forecast Demand POE50 (MW)
S28/29 or W28</t>
  </si>
  <si>
    <t xml:space="preserve">Forecast Demand POE10 (MW)
S28/29 or W28</t>
  </si>
  <si>
    <t xml:space="preserve">Maximum Load at risk
(MW)
S28/29 or W28</t>
  </si>
  <si>
    <t xml:space="preserve">Energy at risk
(MWh)
S28/29 or W28</t>
  </si>
  <si>
    <t xml:space="preserve">Replace 33kV gas feeders 386 and 389</t>
  </si>
  <si>
    <t xml:space="preserve">Combined with Fdr 386 Surry Hills STS - Darlinghurst Tx4</t>
  </si>
  <si>
    <t xml:space="preserve">Botany ZS</t>
  </si>
  <si>
    <t xml:space="preserve">ZN340</t>
  </si>
  <si>
    <t xml:space="preserve">Replace 11kV compound switchgear at Botany zone substation</t>
  </si>
  <si>
    <t xml:space="preserve">Botany 33/11kV</t>
  </si>
  <si>
    <t xml:space="preserve">Blakehurst ZS</t>
  </si>
  <si>
    <t xml:space="preserve">ZN10991</t>
  </si>
  <si>
    <t xml:space="preserve">Transfer all load to Kogarah and Hurstville North zone substations and decommission Blakehurst zone substation and associated 33kV gas cables</t>
  </si>
  <si>
    <t xml:space="preserve">`</t>
  </si>
  <si>
    <t xml:space="preserve">Forecast P50 Max Demand on max demand day (MVA)&amp;
S33/34 or W34</t>
  </si>
  <si>
    <t xml:space="preserve">Forecast P10 Max Demand on max demand day (MVA)
S33/34 or W34</t>
  </si>
  <si>
    <t xml:space="preserve">Forecast P50 Max Demand on min demand day (MW)
S33/34 or W34</t>
  </si>
  <si>
    <t xml:space="preserve">Forecast P10 Max Demand on min demand day (MW)
S33/34 or W34</t>
  </si>
  <si>
    <t xml:space="preserve">Maximum Load at risk per year (MVA)
S33/34 or W34</t>
  </si>
  <si>
    <t xml:space="preserve">Maximum Load at risk per year (MW)
S33/34 or W34</t>
  </si>
  <si>
    <t xml:space="preserve">Historic connection point rating (MVA)
S23/24 or W24</t>
  </si>
  <si>
    <t xml:space="preserve">Annual economic cost of constraint ($constant)
S33/34 or W34</t>
  </si>
  <si>
    <t xml:space="preserve">Annual EUE (MWh)
S33/34 or W34</t>
  </si>
  <si>
    <t xml:space="preserve">+/-30%</t>
  </si>
  <si>
    <t xml:space="preserve">Mascot East</t>
  </si>
  <si>
    <t xml:space="preserve">	-33.914409</t>
  </si>
  <si>
    <t xml:space="preserve">Establish New Mascot East switching station</t>
  </si>
  <si>
    <t xml:space="preserve">132kV feeder</t>
  </si>
  <si>
    <t xml:space="preserve">Asset rating (MVA)
S33/34 or W34</t>
  </si>
  <si>
    <t xml:space="preserve">Forecast Demand P50 (MVA)
S33/34 or W34</t>
  </si>
  <si>
    <t xml:space="preserve">Forecast Demand P10 (MVA)
S33/34 or W34</t>
  </si>
  <si>
    <t xml:space="preserve">Maximum Load at risk per year (MVA)*
S33/34 or W34</t>
  </si>
  <si>
    <t xml:space="preserve">Maximum Load at risk per year (MW)*
S33/34 or W34</t>
  </si>
  <si>
    <t xml:space="preserve">Energy at risk (MWh)
S33/34 or W34</t>
  </si>
  <si>
    <t xml:space="preserve">Historic line rating (MVA)
S23/24 or W24</t>
  </si>
  <si>
    <t xml:space="preserve">-</t>
  </si>
  <si>
    <t xml:space="preserve">Combined with Fdr 91X/1 - Beaconsfield BSP to Marrickville ZS</t>
  </si>
  <si>
    <t xml:space="preserve">Refer to RIT-T for joint Transgrid and Ausgrid project Powering Sydney's Future</t>
  </si>
  <si>
    <t xml:space="preserve">Combined with Fdr 91X/2 - Chullora STSS to Marrickville ZS</t>
  </si>
  <si>
    <t xml:space="preserve">Fdr 90T/1 - Haymarket BSP to Green Square ZS</t>
  </si>
  <si>
    <t xml:space="preserve">Fdr 9S2 - Beaconsfield BSP to Haymarket BSP</t>
  </si>
  <si>
    <t xml:space="preserve">Fdr 9FF - Beaconsfield BSP to Bunnerong North STS</t>
  </si>
  <si>
    <t xml:space="preserve">Replace oil cable with new 132kV feeder from Beaconsfield BSP to Mill Pond Rd</t>
  </si>
  <si>
    <t xml:space="preserve">Fdr 9SE - Beaconsfield BSP to Green Square ZS</t>
  </si>
  <si>
    <t xml:space="preserve">Replace with new 132kV feeder from Beaconsfield BSP to Green Square ZS</t>
  </si>
  <si>
    <t xml:space="preserve">Fdr 270 - Kingsford ZS to Maroubra ZS</t>
  </si>
  <si>
    <t xml:space="preserve">	-33.927248</t>
  </si>
  <si>
    <t xml:space="preserve">Replace with two new 132kV feeders (Bunnerong STSS - Kingsford ZS, Maroubra ZS - Clovelly ZS) and decommission 132kV feeder 262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</si>
</sst>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;[Red]\-&quot;$&quot;#,##0.00"/>
    <numFmt numFmtId="44" formatCode="_-&quot;$&quot;* #,##0.00_-;\-&quot;$&quot;* #,##0.00_-;_-&quot;$&quot;* &quot;-&quot;??_-;_-@_-"/>
    <numFmt numFmtId="164" formatCode="0.00000000"/>
    <numFmt numFmtId="165" formatCode="0.0"/>
    <numFmt numFmtId="166" formatCode="&quot;$&quot;#,##0.0;[Red]\-&quot;$&quot;#,##0.0"/>
    <numFmt numFmtId="167" formatCode="0.0000"/>
    <numFmt numFmtId="170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45D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 xfId="0"/>
    <xf numFmtId="0" fontId="2" fillId="0" borderId="0" xfId="0"/>
    <xf numFmtId="9" fontId="2" fillId="0" borderId="0" xfId="0"/>
    <xf numFmtId="44" fontId="2" fillId="0" borderId="0" xfId="0"/>
  </cellStyleXfs>
  <cellXfs count="115">
    <xf numFmtId="0" fontId="0" fillId="0" borderId="0" xfId="0"/>
    <xf numFmtId="0" fontId="2" fillId="2" borderId="0" xfId="1" applyFill="1"/>
    <xf numFmtId="0" fontId="3" fillId="2" borderId="0" xfId="1" applyFont="1" applyFill="1" applyAlignment="1">
      <alignment horizontal="left"/>
    </xf>
    <xf numFmtId="9" fontId="0" fillId="2" borderId="0" xfId="2" applyFont="1" applyFill="1"/>
    <xf numFmtId="0" fontId="2" fillId="4" borderId="1" xfId="1" applyFill="1" applyBorder="1"/>
    <xf numFmtId="0" fontId="4" fillId="3" borderId="1" xfId="1" applyFont="1" applyFill="1" applyBorder="1" applyAlignment="1">
      <alignment vertical="center" wrapText="1"/>
    </xf>
    <xf numFmtId="9" fontId="4" fillId="3" borderId="1" xfId="2" applyFont="1" applyFill="1" applyBorder="1" applyAlignment="1">
      <alignment vertical="center" wrapText="1"/>
    </xf>
    <xf numFmtId="0" fontId="2" fillId="0" borderId="1" xfId="1" applyFill="1" applyBorder="1"/>
    <xf numFmtId="17" fontId="2" fillId="0" borderId="1" xfId="1" applyNumberFormat="1" applyFill="1" applyBorder="1"/>
    <xf numFmtId="164" fontId="2" fillId="0" borderId="1" xfId="1" applyNumberFormat="1" applyFill="1" applyBorder="1"/>
    <xf numFmtId="0" fontId="1" fillId="4" borderId="1" xfId="0" applyFont="1" applyFill="1" applyBorder="1"/>
    <xf numFmtId="0" fontId="2" fillId="0" borderId="2" xfId="1" applyFill="1" applyBorder="1" applyAlignment="1">
      <alignment horizontal="center" vertical="center"/>
    </xf>
    <xf numFmtId="9" fontId="0" fillId="0" borderId="2" xfId="2" applyFont="1" applyFill="1" applyBorder="1" applyAlignment="1">
      <alignment horizontal="center" vertical="center"/>
    </xf>
    <xf numFmtId="0" fontId="2" fillId="0" borderId="7" xfId="1" applyFill="1" applyBorder="1" applyAlignment="1">
      <alignment horizontal="center" vertical="center"/>
    </xf>
    <xf numFmtId="9" fontId="0" fillId="0" borderId="7" xfId="2" applyFont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9" fontId="0" fillId="0" borderId="1" xfId="2" applyFont="1" applyFill="1" applyBorder="1" applyAlignment="1">
      <alignment horizontal="center" vertical="center"/>
    </xf>
    <xf numFmtId="0" fontId="2" fillId="0" borderId="6" xfId="1" applyFill="1" applyBorder="1" applyAlignment="1">
      <alignment horizontal="center" vertical="center"/>
    </xf>
    <xf numFmtId="9" fontId="0" fillId="0" borderId="6" xfId="2" applyFont="1" applyFill="1" applyBorder="1" applyAlignment="1">
      <alignment horizontal="center" vertical="center"/>
    </xf>
    <xf numFmtId="9" fontId="0" fillId="0" borderId="1" xfId="2" applyFont="1" applyFill="1" applyBorder="1"/>
    <xf numFmtId="165" fontId="2" fillId="4" borderId="1" xfId="1" applyNumberFormat="1" applyFill="1" applyBorder="1"/>
    <xf numFmtId="0" fontId="6" fillId="4" borderId="1" xfId="1" applyFont="1" applyFill="1" applyBorder="1"/>
    <xf numFmtId="165" fontId="6" fillId="4" borderId="1" xfId="1" applyNumberFormat="1" applyFont="1" applyFill="1" applyBorder="1"/>
    <xf numFmtId="165" fontId="2" fillId="0" borderId="1" xfId="1" applyNumberFormat="1" applyFill="1" applyBorder="1"/>
    <xf numFmtId="0" fontId="2" fillId="0" borderId="3" xfId="1" applyFill="1" applyBorder="1" applyAlignment="1">
      <alignment horizontal="center"/>
    </xf>
    <xf numFmtId="0" fontId="2" fillId="0" borderId="4" xfId="1" applyFill="1" applyBorder="1" applyAlignment="1">
      <alignment horizontal="center"/>
    </xf>
    <xf numFmtId="0" fontId="2" fillId="0" borderId="5" xfId="1" applyFill="1" applyBorder="1" applyAlignment="1">
      <alignment horizontal="center"/>
    </xf>
    <xf numFmtId="165" fontId="2" fillId="0" borderId="7" xfId="1" applyNumberFormat="1" applyFill="1" applyBorder="1"/>
    <xf numFmtId="0" fontId="5" fillId="0" borderId="2" xfId="1" applyFont="1" applyFill="1" applyBorder="1" applyAlignment="1">
      <alignment wrapText="1"/>
    </xf>
    <xf numFmtId="165" fontId="6" fillId="0" borderId="1" xfId="1" applyNumberFormat="1" applyFont="1" applyFill="1" applyBorder="1"/>
    <xf numFmtId="0" fontId="5" fillId="0" borderId="6" xfId="1" applyFont="1" applyFill="1" applyBorder="1" applyAlignment="1">
      <alignment wrapText="1"/>
    </xf>
    <xf numFmtId="0" fontId="6" fillId="0" borderId="8" xfId="1" applyFont="1" applyFill="1" applyBorder="1" applyAlignment="1">
      <alignment horizontal="center"/>
    </xf>
    <xf numFmtId="0" fontId="6" fillId="0" borderId="9" xfId="1" applyFont="1" applyFill="1" applyBorder="1" applyAlignment="1">
      <alignment horizontal="center"/>
    </xf>
    <xf numFmtId="0" fontId="6" fillId="0" borderId="10" xfId="1" applyFont="1" applyFill="1" applyBorder="1" applyAlignment="1">
      <alignment horizontal="center"/>
    </xf>
    <xf numFmtId="0" fontId="5" fillId="0" borderId="7" xfId="1" applyFont="1" applyFill="1" applyBorder="1" applyAlignment="1">
      <alignment wrapText="1"/>
    </xf>
    <xf numFmtId="166" fontId="2" fillId="4" borderId="6" xfId="1" applyNumberFormat="1" applyFill="1" applyBorder="1" applyAlignment="1">
      <alignment horizontal="center" vertical="center"/>
    </xf>
    <xf numFmtId="8" fontId="2" fillId="4" borderId="6" xfId="1" applyNumberFormat="1" applyFill="1" applyBorder="1" applyAlignment="1">
      <alignment horizontal="center" vertical="center"/>
    </xf>
    <xf numFmtId="9" fontId="2" fillId="4" borderId="1" xfId="1" applyNumberFormat="1" applyFill="1" applyBorder="1" applyAlignment="1">
      <alignment horizontal="center" vertical="center"/>
    </xf>
    <xf numFmtId="17" fontId="2" fillId="4" borderId="6" xfId="1" applyNumberFormat="1" applyFill="1" applyBorder="1" applyAlignment="1">
      <alignment horizontal="center" vertical="center"/>
    </xf>
    <xf numFmtId="0" fontId="2" fillId="4" borderId="2" xfId="1" applyFill="1" applyBorder="1" applyAlignment="1">
      <alignment horizontal="center" vertical="center"/>
    </xf>
    <xf numFmtId="165" fontId="2" fillId="4" borderId="2" xfId="1" applyNumberFormat="1" applyFill="1" applyBorder="1" applyAlignment="1">
      <alignment horizontal="center" vertical="center"/>
    </xf>
    <xf numFmtId="8" fontId="2" fillId="4" borderId="2" xfId="1" applyNumberFormat="1" applyFill="1" applyBorder="1" applyAlignment="1">
      <alignment horizontal="center"/>
    </xf>
    <xf numFmtId="166" fontId="2" fillId="4" borderId="7" xfId="1" applyNumberFormat="1" applyFill="1" applyBorder="1" applyAlignment="1">
      <alignment horizontal="center" vertical="center"/>
    </xf>
    <xf numFmtId="8" fontId="2" fillId="4" borderId="7" xfId="1" applyNumberFormat="1" applyFill="1" applyBorder="1" applyAlignment="1">
      <alignment horizontal="center" vertical="center"/>
    </xf>
    <xf numFmtId="17" fontId="2" fillId="4" borderId="7" xfId="1" applyNumberFormat="1" applyFill="1" applyBorder="1" applyAlignment="1">
      <alignment horizontal="center" vertical="center"/>
    </xf>
    <xf numFmtId="0" fontId="2" fillId="4" borderId="7" xfId="1" applyFill="1" applyBorder="1" applyAlignment="1">
      <alignment horizontal="center" vertical="center"/>
    </xf>
    <xf numFmtId="165" fontId="2" fillId="4" borderId="7" xfId="1" applyNumberFormat="1" applyFill="1" applyBorder="1" applyAlignment="1">
      <alignment horizontal="center" vertical="center"/>
    </xf>
    <xf numFmtId="8" fontId="2" fillId="4" borderId="7" xfId="1" applyNumberFormat="1" applyFill="1" applyBorder="1" applyAlignment="1">
      <alignment horizontal="center"/>
    </xf>
    <xf numFmtId="166" fontId="2" fillId="4" borderId="1" xfId="1" applyNumberFormat="1" applyFill="1" applyBorder="1" applyAlignment="1">
      <alignment horizontal="center" vertical="center"/>
    </xf>
    <xf numFmtId="8" fontId="2" fillId="4" borderId="1" xfId="1" applyNumberFormat="1" applyFill="1" applyBorder="1" applyAlignment="1">
      <alignment horizontal="center" vertical="center"/>
    </xf>
    <xf numFmtId="17" fontId="2" fillId="4" borderId="1" xfId="1" applyNumberFormat="1" applyFill="1" applyBorder="1" applyAlignment="1">
      <alignment horizontal="center" vertical="center"/>
    </xf>
    <xf numFmtId="0" fontId="2" fillId="4" borderId="1" xfId="1" applyFill="1" applyBorder="1" applyAlignment="1">
      <alignment horizontal="center"/>
    </xf>
    <xf numFmtId="165" fontId="2" fillId="4" borderId="1" xfId="1" applyNumberFormat="1" applyFill="1" applyBorder="1" applyAlignment="1">
      <alignment horizontal="center"/>
    </xf>
    <xf numFmtId="8" fontId="2" fillId="4" borderId="1" xfId="1" applyNumberFormat="1" applyFill="1" applyBorder="1" applyAlignment="1">
      <alignment horizontal="center"/>
    </xf>
    <xf numFmtId="17" fontId="2" fillId="4" borderId="1" xfId="1" applyNumberFormat="1" applyFill="1" applyBorder="1" applyAlignment="1">
      <alignment horizontal="center"/>
    </xf>
    <xf numFmtId="8" fontId="2" fillId="4" borderId="2" xfId="1" applyNumberFormat="1" applyFill="1" applyBorder="1" applyAlignment="1">
      <alignment horizontal="center" vertical="center"/>
    </xf>
    <xf numFmtId="9" fontId="2" fillId="4" borderId="2" xfId="1" applyNumberFormat="1" applyFill="1" applyBorder="1" applyAlignment="1">
      <alignment horizontal="center" vertical="center"/>
    </xf>
    <xf numFmtId="17" fontId="2" fillId="4" borderId="2" xfId="1" applyNumberFormat="1" applyFill="1" applyBorder="1" applyAlignment="1">
      <alignment horizontal="center" vertical="center"/>
    </xf>
    <xf numFmtId="9" fontId="2" fillId="4" borderId="6" xfId="1" applyNumberFormat="1" applyFill="1" applyBorder="1" applyAlignment="1">
      <alignment horizontal="center" vertical="center"/>
    </xf>
    <xf numFmtId="0" fontId="2" fillId="4" borderId="6" xfId="1" applyFill="1" applyBorder="1" applyAlignment="1">
      <alignment horizontal="center" vertical="center"/>
    </xf>
    <xf numFmtId="165" fontId="2" fillId="4" borderId="6" xfId="1" applyNumberFormat="1" applyFill="1" applyBorder="1" applyAlignment="1">
      <alignment horizontal="center" vertical="center"/>
    </xf>
    <xf numFmtId="9" fontId="2" fillId="4" borderId="7" xfId="1" applyNumberFormat="1" applyFill="1" applyBorder="1" applyAlignment="1">
      <alignment horizontal="center" vertical="center"/>
    </xf>
    <xf numFmtId="0" fontId="2" fillId="4" borderId="2" xfId="1" applyFill="1" applyBorder="1" applyAlignment="1">
      <alignment horizontal="center"/>
    </xf>
    <xf numFmtId="165" fontId="2" fillId="4" borderId="2" xfId="1" applyNumberFormat="1" applyFill="1" applyBorder="1" applyAlignment="1">
      <alignment horizontal="center"/>
    </xf>
    <xf numFmtId="0" fontId="2" fillId="4" borderId="7" xfId="1" applyFill="1" applyBorder="1" applyAlignment="1">
      <alignment horizontal="center"/>
    </xf>
    <xf numFmtId="165" fontId="2" fillId="4" borderId="7" xfId="1" applyNumberFormat="1" applyFill="1" applyBorder="1" applyAlignment="1">
      <alignment horizontal="center"/>
    </xf>
    <xf numFmtId="17" fontId="2" fillId="4" borderId="1" xfId="1" applyNumberFormat="1" applyFill="1" applyBorder="1"/>
    <xf numFmtId="167" fontId="2" fillId="0" borderId="1" xfId="1" applyNumberFormat="1" applyFill="1" applyBorder="1"/>
    <xf numFmtId="0" fontId="2" fillId="0" borderId="3" xfId="1" applyFill="1" applyBorder="1" applyAlignment="1">
      <alignment horizontal="center" wrapText="1"/>
    </xf>
    <xf numFmtId="0" fontId="2" fillId="0" borderId="5" xfId="1" applyFill="1" applyBorder="1" applyAlignment="1">
      <alignment horizontal="center" wrapText="1"/>
    </xf>
    <xf numFmtId="167" fontId="6" fillId="0" borderId="1" xfId="1" applyNumberFormat="1" applyFont="1" applyFill="1" applyBorder="1"/>
    <xf numFmtId="0" fontId="6" fillId="0" borderId="1" xfId="1" applyFont="1" applyFill="1" applyBorder="1"/>
    <xf numFmtId="17" fontId="6" fillId="0" borderId="1" xfId="1" applyNumberFormat="1" applyFont="1" applyFill="1" applyBorder="1"/>
    <xf numFmtId="1" fontId="2" fillId="2" borderId="0" xfId="1" applyNumberFormat="1" applyFill="1"/>
    <xf numFmtId="2" fontId="2" fillId="2" borderId="0" xfId="1" applyNumberFormat="1" applyFill="1"/>
    <xf numFmtId="0" fontId="4" fillId="5" borderId="1" xfId="1" applyFont="1" applyFill="1" applyBorder="1" applyAlignment="1">
      <alignment vertical="center" wrapText="1"/>
    </xf>
    <xf numFmtId="1" fontId="4" fillId="5" borderId="1" xfId="1" applyNumberFormat="1" applyFont="1" applyFill="1" applyBorder="1" applyAlignment="1">
      <alignment vertical="center" wrapText="1"/>
    </xf>
    <xf numFmtId="2" fontId="4" fillId="5" borderId="1" xfId="1" applyNumberFormat="1" applyFont="1" applyFill="1" applyBorder="1" applyAlignment="1">
      <alignment vertical="center" wrapText="1"/>
    </xf>
    <xf numFmtId="2" fontId="2" fillId="0" borderId="1" xfId="1" applyNumberFormat="1" applyFill="1" applyBorder="1"/>
    <xf numFmtId="1" fontId="2" fillId="0" borderId="1" xfId="1" applyNumberFormat="1" applyFill="1" applyBorder="1"/>
    <xf numFmtId="8" fontId="2" fillId="0" borderId="1" xfId="1" applyNumberFormat="1" applyFill="1" applyBorder="1" applyAlignment="1">
      <alignment horizontal="center"/>
    </xf>
    <xf numFmtId="2" fontId="2" fillId="0" borderId="1" xfId="1" quotePrefix="1" applyNumberFormat="1" applyFill="1" applyBorder="1" applyAlignment="1">
      <alignment horizontal="center"/>
    </xf>
    <xf numFmtId="2" fontId="2" fillId="0" borderId="1" xfId="1" applyNumberFormat="1" applyFill="1" applyBorder="1" applyAlignment="1">
      <alignment horizontal="center"/>
    </xf>
    <xf numFmtId="2" fontId="2" fillId="0" borderId="1" xfId="1" applyNumberFormat="1" applyFill="1" applyBorder="1" applyAlignment="1">
      <alignment horizontal="center" vertical="center"/>
    </xf>
    <xf numFmtId="2" fontId="2" fillId="4" borderId="1" xfId="1" applyNumberFormat="1" applyFill="1" applyBorder="1"/>
    <xf numFmtId="1" fontId="2" fillId="4" borderId="1" xfId="1" applyNumberFormat="1" applyFill="1" applyBorder="1"/>
    <xf numFmtId="170" fontId="2" fillId="2" borderId="0" xfId="1" applyNumberFormat="1" applyFill="1"/>
    <xf numFmtId="44" fontId="2" fillId="2" borderId="0" xfId="1" applyNumberFormat="1" applyFill="1"/>
    <xf numFmtId="170" fontId="4" fillId="5" borderId="1" xfId="1" applyNumberFormat="1" applyFont="1" applyFill="1" applyBorder="1" applyAlignment="1">
      <alignment vertical="center" wrapText="1"/>
    </xf>
    <xf numFmtId="4" fontId="2" fillId="0" borderId="1" xfId="1" applyNumberFormat="1" applyFill="1" applyBorder="1"/>
    <xf numFmtId="3" fontId="2" fillId="0" borderId="1" xfId="1" applyNumberFormat="1" applyFill="1" applyBorder="1"/>
    <xf numFmtId="170" fontId="2" fillId="0" borderId="1" xfId="1" applyNumberFormat="1" applyFill="1" applyBorder="1"/>
    <xf numFmtId="2" fontId="2" fillId="0" borderId="3" xfId="1" applyNumberFormat="1" applyFill="1" applyBorder="1" applyAlignment="1">
      <alignment horizontal="center"/>
    </xf>
    <xf numFmtId="2" fontId="2" fillId="0" borderId="4" xfId="1" applyNumberFormat="1" applyFill="1" applyBorder="1" applyAlignment="1">
      <alignment horizontal="center"/>
    </xf>
    <xf numFmtId="2" fontId="2" fillId="0" borderId="5" xfId="1" applyNumberFormat="1" applyFill="1" applyBorder="1" applyAlignment="1">
      <alignment horizontal="center"/>
    </xf>
    <xf numFmtId="2" fontId="2" fillId="0" borderId="5" xfId="1" applyNumberFormat="1" applyFill="1" applyBorder="1"/>
    <xf numFmtId="9" fontId="0" fillId="4" borderId="2" xfId="2" applyFont="1" applyFill="1" applyBorder="1" applyAlignment="1">
      <alignment horizontal="center" vertical="center"/>
    </xf>
    <xf numFmtId="2" fontId="2" fillId="4" borderId="2" xfId="1" applyNumberFormat="1" applyFill="1" applyBorder="1" applyAlignment="1">
      <alignment horizontal="center" vertical="center"/>
    </xf>
    <xf numFmtId="9" fontId="0" fillId="4" borderId="7" xfId="2" applyFont="1" applyFill="1" applyBorder="1" applyAlignment="1">
      <alignment horizontal="center" vertical="center"/>
    </xf>
    <xf numFmtId="2" fontId="2" fillId="4" borderId="7" xfId="1" applyNumberFormat="1" applyFill="1" applyBorder="1" applyAlignment="1">
      <alignment horizontal="center" vertical="center"/>
    </xf>
    <xf numFmtId="44" fontId="0" fillId="4" borderId="2" xfId="3" applyFont="1" applyFill="1" applyBorder="1" applyAlignment="1">
      <alignment horizontal="center" vertical="center"/>
    </xf>
    <xf numFmtId="17" fontId="2" fillId="4" borderId="11" xfId="1" applyNumberFormat="1" applyFill="1" applyBorder="1" applyAlignment="1">
      <alignment horizontal="center" vertical="center"/>
    </xf>
    <xf numFmtId="2" fontId="2" fillId="4" borderId="11" xfId="1" applyNumberFormat="1" applyFill="1" applyBorder="1" applyAlignment="1">
      <alignment horizontal="center" vertical="center"/>
    </xf>
    <xf numFmtId="44" fontId="0" fillId="4" borderId="7" xfId="3" applyFont="1" applyFill="1" applyBorder="1" applyAlignment="1">
      <alignment horizontal="center" vertical="center"/>
    </xf>
    <xf numFmtId="17" fontId="2" fillId="4" borderId="12" xfId="1" applyNumberFormat="1" applyFill="1" applyBorder="1" applyAlignment="1">
      <alignment horizontal="center" vertical="center"/>
    </xf>
    <xf numFmtId="2" fontId="2" fillId="4" borderId="12" xfId="1" applyNumberFormat="1" applyFill="1" applyBorder="1" applyAlignment="1">
      <alignment horizontal="center" vertical="center"/>
    </xf>
    <xf numFmtId="2" fontId="2" fillId="4" borderId="11" xfId="1" applyNumberFormat="1" applyFill="1" applyBorder="1" applyAlignment="1">
      <alignment horizontal="center" wrapText="1"/>
    </xf>
    <xf numFmtId="2" fontId="2" fillId="4" borderId="6" xfId="1" applyNumberFormat="1" applyFill="1" applyBorder="1" applyAlignment="1">
      <alignment horizontal="center" wrapText="1"/>
    </xf>
    <xf numFmtId="2" fontId="2" fillId="4" borderId="13" xfId="1" applyNumberFormat="1" applyFill="1" applyBorder="1" applyAlignment="1">
      <alignment horizontal="center" wrapText="1"/>
    </xf>
    <xf numFmtId="2" fontId="2" fillId="4" borderId="1" xfId="1" applyNumberFormat="1" applyFill="1" applyBorder="1" applyAlignment="1">
      <alignment horizontal="center" vertical="center"/>
    </xf>
    <xf numFmtId="9" fontId="0" fillId="4" borderId="1" xfId="2" applyFont="1" applyFill="1" applyBorder="1" applyAlignment="1">
      <alignment horizontal="center"/>
    </xf>
    <xf numFmtId="2" fontId="2" fillId="4" borderId="12" xfId="1" applyNumberFormat="1" applyFill="1" applyBorder="1" applyAlignment="1">
      <alignment horizontal="center" wrapText="1"/>
    </xf>
    <xf numFmtId="2" fontId="2" fillId="4" borderId="7" xfId="1" applyNumberFormat="1" applyFill="1" applyBorder="1" applyAlignment="1">
      <alignment horizontal="center" wrapText="1"/>
    </xf>
    <xf numFmtId="2" fontId="2" fillId="4" borderId="1" xfId="1" applyNumberFormat="1" applyFill="1" applyBorder="1" applyAlignment="1">
      <alignment horizontal="center"/>
    </xf>
    <xf numFmtId="2" fontId="2" fillId="4" borderId="7" xfId="1" applyNumberFormat="1" applyFill="1" applyBorder="1" applyAlignment="1">
      <alignment horizontal="center" vertical="center"/>
    </xf>
  </cellXfs>
  <cellStyles count="4">
    <cellStyle name="Currency 2" xfId="3" builtinId="0"/>
    <cellStyle name="Normal" xfId="0" builtinId="0"/>
    <cellStyle name="Normal 2" xfId="1" builtinId="0"/>
    <cellStyle name="Percent 2" xfId="2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Relationship Id="rId7" Type="http://schemas.openxmlformats.org/officeDocument/2006/relationships/calcChain" Target="calcChain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191993</xdr:colOff>
      <xdr:row>0</xdr:row>
      <xdr:rowOff>145676</xdr:rowOff>
    </xdr:from>
    <xdr:to>
      <xdr:col>1</xdr:col>
      <xdr:colOff>2364442</xdr:colOff>
      <xdr:row>3</xdr:row>
      <xdr:rowOff>115612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E0818E-7E5E-49D9-A15A-A8C32D2156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6082" b="17033"/>
        <a:stretch/>
      </xdr:blipFill>
      <xdr:spPr>
        <a:xfrm>
          <a:off x="191993" y="145676"/>
          <a:ext cx="2448674" cy="779561"/>
        </a:xfrm>
        <a:prstGeom prst="rect">
          <a:avLst/>
        </a:prstGeom>
      </xdr:spPr>
    </xdr:pic>
    <xdr:clientData/>
  </xdr:twoCellAnchor>
  <xdr:twoCellAnchor editAs="oneCell">
    <xdr:from>
      <xdr:col>5</xdr:col>
      <xdr:colOff>2365562</xdr:colOff>
      <xdr:row>0</xdr:row>
      <xdr:rowOff>63875</xdr:rowOff>
    </xdr:from>
    <xdr:to>
      <xdr:col>7</xdr:col>
      <xdr:colOff>1230007</xdr:colOff>
      <xdr:row>3</xdr:row>
      <xdr:rowOff>144304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BF2274-6A64-4974-A10B-7880061C5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9762" y="63875"/>
          <a:ext cx="2645870" cy="8900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191993</xdr:colOff>
      <xdr:row>0</xdr:row>
      <xdr:rowOff>145676</xdr:rowOff>
    </xdr:from>
    <xdr:to>
      <xdr:col>1</xdr:col>
      <xdr:colOff>2364442</xdr:colOff>
      <xdr:row>3</xdr:row>
      <xdr:rowOff>115612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600185-6B68-4D59-B966-D3B8E27EC1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6082" b="17033"/>
        <a:stretch/>
      </xdr:blipFill>
      <xdr:spPr>
        <a:xfrm>
          <a:off x="191993" y="145676"/>
          <a:ext cx="2448674" cy="779561"/>
        </a:xfrm>
        <a:prstGeom prst="rect">
          <a:avLst/>
        </a:prstGeom>
      </xdr:spPr>
    </xdr:pic>
    <xdr:clientData/>
  </xdr:twoCellAnchor>
  <xdr:twoCellAnchor editAs="oneCell">
    <xdr:from>
      <xdr:col>5</xdr:col>
      <xdr:colOff>2365562</xdr:colOff>
      <xdr:row>0</xdr:row>
      <xdr:rowOff>63875</xdr:rowOff>
    </xdr:from>
    <xdr:to>
      <xdr:col>7</xdr:col>
      <xdr:colOff>1334782</xdr:colOff>
      <xdr:row>3</xdr:row>
      <xdr:rowOff>141129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805978-3DA0-419E-931A-FDC0755B2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4462" y="63875"/>
          <a:ext cx="2664920" cy="8868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191993</xdr:colOff>
      <xdr:row>0</xdr:row>
      <xdr:rowOff>145676</xdr:rowOff>
    </xdr:from>
    <xdr:to>
      <xdr:col>1</xdr:col>
      <xdr:colOff>2364442</xdr:colOff>
      <xdr:row>3</xdr:row>
      <xdr:rowOff>115612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3394DC-5F80-4B6E-8CAA-BDC2A28374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6082" b="17033"/>
        <a:stretch/>
      </xdr:blipFill>
      <xdr:spPr>
        <a:xfrm>
          <a:off x="191993" y="145676"/>
          <a:ext cx="2448674" cy="779561"/>
        </a:xfrm>
        <a:prstGeom prst="rect">
          <a:avLst/>
        </a:prstGeom>
      </xdr:spPr>
    </xdr:pic>
    <xdr:clientData/>
  </xdr:twoCellAnchor>
  <xdr:twoCellAnchor editAs="oneCell">
    <xdr:from>
      <xdr:col>5</xdr:col>
      <xdr:colOff>2365562</xdr:colOff>
      <xdr:row>0</xdr:row>
      <xdr:rowOff>63875</xdr:rowOff>
    </xdr:from>
    <xdr:to>
      <xdr:col>8</xdr:col>
      <xdr:colOff>236232</xdr:colOff>
      <xdr:row>3</xdr:row>
      <xdr:rowOff>141129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8D8ECA-E2FC-4D89-A87D-EEC540542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8837" y="63875"/>
          <a:ext cx="2652220" cy="886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B2:BQ21"/>
  <sheetViews>
    <sheetView tabSelected="1" zoomScale="70" zoomScaleNormal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34" sqref="E34"/>
    </sheetView>
  </sheetViews>
  <sheetFormatPr defaultColWidth="12.5703125" defaultRowHeight="15.75" x14ac:dyDescent="0.25"/>
  <cols>
    <col min="1" max="1" width="4.140625" style="1" customWidth="1"/>
    <col min="2" max="2" width="41.7109375" style="1" customWidth="1"/>
    <col min="3" max="3" width="16.140625" style="1" bestFit="1" customWidth="1"/>
    <col min="4" max="4" width="35" style="1" customWidth="1"/>
    <col min="5" max="5" width="20.140625" style="1" customWidth="1"/>
    <col min="6" max="6" width="22.28515625" style="1" customWidth="1"/>
    <col min="7" max="8" width="21.28515625" style="1" customWidth="1"/>
    <col min="9" max="9" width="12.5703125" style="1"/>
    <col min="10" max="10" width="27.5703125" style="1" bestFit="1" customWidth="1"/>
    <col min="11" max="11" width="14.42578125" style="1" customWidth="1"/>
    <col min="12" max="12" width="17.7109375" style="3" customWidth="1"/>
    <col min="13" max="22" width="17.5703125" style="1" customWidth="1"/>
    <col min="23" max="42" width="21.28515625" style="1" customWidth="1"/>
    <col min="43" max="43" width="12.5703125" style="1"/>
    <col min="44" max="48" width="18.85546875" style="1" customWidth="1"/>
    <col min="49" max="53" width="17.140625" style="1" customWidth="1"/>
    <col min="54" max="54" width="103.5703125" style="1" bestFit="1" customWidth="1"/>
    <col min="55" max="55" width="23.42578125" style="1" customWidth="1"/>
    <col min="56" max="56" width="24.5703125" style="1" customWidth="1"/>
    <col min="57" max="57" width="20.5703125" style="1" customWidth="1"/>
    <col min="58" max="58" width="21" style="1" customWidth="1"/>
    <col min="59" max="59" width="12.5703125" style="1"/>
    <col min="60" max="60" width="24.140625" style="1" customWidth="1"/>
    <col min="61" max="61" width="26.42578125" style="1" customWidth="1"/>
    <col min="62" max="62" width="15.28515625" style="1" customWidth="1"/>
    <col min="63" max="64" width="16" style="1" customWidth="1"/>
    <col min="65" max="65" width="15" style="1" customWidth="1"/>
    <col min="66" max="66" width="17" style="1" customWidth="1"/>
    <col min="67" max="67" width="12.5703125" style="1"/>
    <col min="68" max="68" width="21.140625" style="1" customWidth="1"/>
    <col min="69" max="69" width="12.140625" style="1" customWidth="1"/>
    <col min="70" max="16384" width="12.5703125" style="1"/>
  </cols>
  <sheetData>
    <row r="2" spans="2:69" ht="32.25" x14ac:dyDescent="0.5">
      <c r="C2" s="2" t="s">
        <v>0</v>
      </c>
    </row>
    <row r="5" spans="2:69" ht="117" x14ac:dyDescent="0.25"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6" t="s">
        <v>11</v>
      </c>
      <c r="M5" s="5" t="s">
        <v>270</v>
      </c>
      <c r="N5" s="5" t="s">
        <v>271</v>
      </c>
      <c r="O5" s="5" t="s">
        <v>272</v>
      </c>
      <c r="P5" s="5" t="s">
        <v>12</v>
      </c>
      <c r="Q5" s="5" t="s">
        <v>273</v>
      </c>
      <c r="R5" s="5" t="s">
        <v>274</v>
      </c>
      <c r="S5" s="5" t="s">
        <v>275</v>
      </c>
      <c r="T5" s="5" t="s">
        <v>276</v>
      </c>
      <c r="U5" s="5" t="s">
        <v>13</v>
      </c>
      <c r="V5" s="5" t="s">
        <v>277</v>
      </c>
      <c r="W5" s="5" t="s">
        <v>14</v>
      </c>
      <c r="X5" s="5" t="s">
        <v>15</v>
      </c>
      <c r="Y5" s="5" t="s">
        <v>16</v>
      </c>
      <c r="Z5" s="5" t="s">
        <v>17</v>
      </c>
      <c r="AA5" s="5" t="s">
        <v>278</v>
      </c>
      <c r="AB5" s="5" t="s">
        <v>18</v>
      </c>
      <c r="AC5" s="5" t="s">
        <v>19</v>
      </c>
      <c r="AD5" s="5" t="s">
        <v>20</v>
      </c>
      <c r="AE5" s="5" t="s">
        <v>21</v>
      </c>
      <c r="AF5" s="5" t="s">
        <v>279</v>
      </c>
      <c r="AG5" s="5" t="s">
        <v>22</v>
      </c>
      <c r="AH5" s="5" t="s">
        <v>23</v>
      </c>
      <c r="AI5" s="5" t="s">
        <v>24</v>
      </c>
      <c r="AJ5" s="5" t="s">
        <v>25</v>
      </c>
      <c r="AK5" s="5" t="s">
        <v>280</v>
      </c>
      <c r="AL5" s="5" t="s">
        <v>26</v>
      </c>
      <c r="AM5" s="5" t="s">
        <v>27</v>
      </c>
      <c r="AN5" s="5" t="s">
        <v>28</v>
      </c>
      <c r="AO5" s="5" t="s">
        <v>29</v>
      </c>
      <c r="AP5" s="5" t="s">
        <v>281</v>
      </c>
      <c r="AQ5" s="5" t="s">
        <v>30</v>
      </c>
      <c r="AR5" s="5" t="s">
        <v>31</v>
      </c>
      <c r="AS5" s="5" t="s">
        <v>32</v>
      </c>
      <c r="AT5" s="5" t="s">
        <v>33</v>
      </c>
      <c r="AU5" s="5" t="s">
        <v>34</v>
      </c>
      <c r="AV5" s="5" t="s">
        <v>282</v>
      </c>
      <c r="AW5" s="5" t="s">
        <v>35</v>
      </c>
      <c r="AX5" s="5" t="s">
        <v>36</v>
      </c>
      <c r="AY5" s="5" t="s">
        <v>37</v>
      </c>
      <c r="AZ5" s="5" t="s">
        <v>38</v>
      </c>
      <c r="BA5" s="5" t="s">
        <v>283</v>
      </c>
      <c r="BB5" s="5" t="s">
        <v>39</v>
      </c>
      <c r="BC5" s="5" t="s">
        <v>40</v>
      </c>
      <c r="BD5" s="5" t="s">
        <v>41</v>
      </c>
      <c r="BE5" s="5" t="s">
        <v>42</v>
      </c>
      <c r="BF5" s="5" t="s">
        <v>43</v>
      </c>
      <c r="BG5" s="5" t="s">
        <v>44</v>
      </c>
      <c r="BH5" s="5" t="s">
        <v>45</v>
      </c>
      <c r="BI5" s="5" t="s">
        <v>46</v>
      </c>
      <c r="BJ5" s="5" t="s">
        <v>47</v>
      </c>
      <c r="BK5" s="5" t="s">
        <v>48</v>
      </c>
      <c r="BL5" s="5" t="s">
        <v>49</v>
      </c>
      <c r="BM5" s="5" t="s">
        <v>50</v>
      </c>
      <c r="BN5" s="5" t="s">
        <v>51</v>
      </c>
      <c r="BO5" s="5" t="s">
        <v>52</v>
      </c>
      <c r="BP5" s="5" t="s">
        <v>53</v>
      </c>
      <c r="BQ5" s="5" t="s">
        <v>54</v>
      </c>
    </row>
    <row r="6" spans="2:69" ht="15.75" customHeight="1" x14ac:dyDescent="0.25">
      <c r="B6" s="10" t="s">
        <v>61</v>
      </c>
      <c r="C6" s="7" t="s">
        <v>55</v>
      </c>
      <c r="D6" s="8" t="s">
        <v>62</v>
      </c>
      <c r="E6" s="9">
        <v>-33.882475999999997</v>
      </c>
      <c r="F6" s="9">
        <v>151.21223000000001</v>
      </c>
      <c r="G6" s="9">
        <v>-33.878134000000003</v>
      </c>
      <c r="H6" s="9">
        <v>151.21761000000001</v>
      </c>
      <c r="I6" s="4" t="s">
        <v>63</v>
      </c>
      <c r="J6" s="7" t="s">
        <v>64</v>
      </c>
      <c r="K6" s="11">
        <v>7879</v>
      </c>
      <c r="L6" s="12">
        <v>0.84816211121583407</v>
      </c>
      <c r="M6" s="20">
        <v>27.1</v>
      </c>
      <c r="N6" s="20">
        <v>27.1</v>
      </c>
      <c r="O6" s="20">
        <v>27.1</v>
      </c>
      <c r="P6" s="20">
        <v>27.1</v>
      </c>
      <c r="Q6" s="20">
        <v>27.1</v>
      </c>
      <c r="R6" s="20">
        <f t="shared" ref="R6:V13" si="0">M6*$BQ6</f>
        <v>26.564134496920001</v>
      </c>
      <c r="S6" s="20">
        <f t="shared" si="0"/>
        <v>26.564134496920001</v>
      </c>
      <c r="T6" s="20">
        <f t="shared" si="0"/>
        <v>26.564134496920001</v>
      </c>
      <c r="U6" s="20">
        <f t="shared" si="0"/>
        <v>26.564134496920001</v>
      </c>
      <c r="V6" s="20">
        <f t="shared" si="0"/>
        <v>26.564134496920001</v>
      </c>
      <c r="W6" s="20">
        <v>26.8632087708</v>
      </c>
      <c r="X6" s="20">
        <v>26.138341903699999</v>
      </c>
      <c r="Y6" s="20">
        <v>25.648277282700001</v>
      </c>
      <c r="Z6" s="20">
        <v>25.581174850499998</v>
      </c>
      <c r="AA6" s="20">
        <v>25.654092788700002</v>
      </c>
      <c r="AB6" s="20" t="s">
        <v>59</v>
      </c>
      <c r="AC6" s="20" t="s">
        <v>59</v>
      </c>
      <c r="AD6" s="20" t="s">
        <v>59</v>
      </c>
      <c r="AE6" s="20" t="s">
        <v>59</v>
      </c>
      <c r="AF6" s="20" t="s">
        <v>59</v>
      </c>
      <c r="AG6" s="20">
        <f>W6*$BQ6</f>
        <v>26.332025491010043</v>
      </c>
      <c r="AH6" s="20">
        <f t="shared" ref="AH6:AP8" si="1">X6*$BQ6</f>
        <v>25.621491876618698</v>
      </c>
      <c r="AI6" s="20">
        <f t="shared" si="1"/>
        <v>25.141117614462754</v>
      </c>
      <c r="AJ6" s="20">
        <f t="shared" si="1"/>
        <v>25.075342041251265</v>
      </c>
      <c r="AK6" s="20">
        <f t="shared" si="1"/>
        <v>25.146818126770931</v>
      </c>
      <c r="AL6" s="20" t="s">
        <v>59</v>
      </c>
      <c r="AM6" s="20" t="s">
        <v>59</v>
      </c>
      <c r="AN6" s="20" t="s">
        <v>59</v>
      </c>
      <c r="AO6" s="20" t="s">
        <v>59</v>
      </c>
      <c r="AP6" s="20" t="s">
        <v>59</v>
      </c>
      <c r="AQ6" s="4" t="s">
        <v>65</v>
      </c>
      <c r="AR6" s="7">
        <v>0</v>
      </c>
      <c r="AS6" s="7">
        <v>0</v>
      </c>
      <c r="AT6" s="7">
        <v>0</v>
      </c>
      <c r="AU6" s="7">
        <v>0</v>
      </c>
      <c r="AV6" s="7">
        <v>0</v>
      </c>
      <c r="AW6" s="23">
        <v>2.3745424916562299</v>
      </c>
      <c r="AX6" s="23">
        <v>3.0077566969899401</v>
      </c>
      <c r="AY6" s="23">
        <v>3.87583289126851</v>
      </c>
      <c r="AZ6" s="23">
        <v>5.2082833642040498</v>
      </c>
      <c r="BA6" s="23">
        <v>7.0966749053344502</v>
      </c>
      <c r="BB6" s="7" t="s">
        <v>284</v>
      </c>
      <c r="BC6" s="35">
        <v>7.7</v>
      </c>
      <c r="BD6" s="36">
        <f>BC6*0.005</f>
        <v>3.85E-2</v>
      </c>
      <c r="BE6" s="37">
        <v>0.3</v>
      </c>
      <c r="BF6" s="37">
        <v>0.1</v>
      </c>
      <c r="BG6" s="38">
        <v>46631</v>
      </c>
      <c r="BH6" s="39">
        <v>2</v>
      </c>
      <c r="BI6" s="40">
        <f>BH6*BQ6</f>
        <v>1.9604527303999999</v>
      </c>
      <c r="BJ6" s="41">
        <f>BC6*0.0354/(1+0.0354)</f>
        <v>0.26326057562294763</v>
      </c>
      <c r="BK6" s="23">
        <f>BL6/BQ6</f>
        <v>15.262156911018783</v>
      </c>
      <c r="BL6" s="23">
        <v>14.960368594</v>
      </c>
      <c r="BM6" s="7" t="s">
        <v>59</v>
      </c>
      <c r="BN6" s="7" t="s">
        <v>59</v>
      </c>
      <c r="BO6" s="7">
        <v>2</v>
      </c>
      <c r="BP6" s="8" t="s">
        <v>60</v>
      </c>
      <c r="BQ6" s="67">
        <v>0.98022636519999995</v>
      </c>
    </row>
    <row r="7" spans="2:69" x14ac:dyDescent="0.25">
      <c r="B7" s="4" t="s">
        <v>66</v>
      </c>
      <c r="C7" s="7" t="s">
        <v>55</v>
      </c>
      <c r="D7" s="8" t="s">
        <v>62</v>
      </c>
      <c r="E7" s="9">
        <v>-33.882475999999997</v>
      </c>
      <c r="F7" s="9">
        <v>151.21223000000001</v>
      </c>
      <c r="G7" s="9">
        <v>-33.878134000000003</v>
      </c>
      <c r="H7" s="9">
        <v>151.21761000000001</v>
      </c>
      <c r="I7" s="4" t="s">
        <v>67</v>
      </c>
      <c r="J7" s="7" t="s">
        <v>64</v>
      </c>
      <c r="K7" s="13"/>
      <c r="L7" s="14"/>
      <c r="M7" s="20">
        <v>27.1</v>
      </c>
      <c r="N7" s="20">
        <v>27.1</v>
      </c>
      <c r="O7" s="20">
        <v>27.1</v>
      </c>
      <c r="P7" s="20">
        <v>27.1</v>
      </c>
      <c r="Q7" s="20">
        <v>27.1</v>
      </c>
      <c r="R7" s="20">
        <f t="shared" si="0"/>
        <v>26.564134496920001</v>
      </c>
      <c r="S7" s="20">
        <f t="shared" si="0"/>
        <v>26.564134496920001</v>
      </c>
      <c r="T7" s="20">
        <f t="shared" si="0"/>
        <v>26.564134496920001</v>
      </c>
      <c r="U7" s="20">
        <f t="shared" si="0"/>
        <v>26.564134496920001</v>
      </c>
      <c r="V7" s="20">
        <f t="shared" si="0"/>
        <v>26.564134496920001</v>
      </c>
      <c r="W7" s="20">
        <v>26.895717620799999</v>
      </c>
      <c r="X7" s="20">
        <v>26.167985916100001</v>
      </c>
      <c r="Y7" s="20">
        <v>25.677015304600001</v>
      </c>
      <c r="Z7" s="20">
        <v>25.6095943451</v>
      </c>
      <c r="AA7" s="20">
        <v>25.679933548000001</v>
      </c>
      <c r="AB7" s="20" t="s">
        <v>59</v>
      </c>
      <c r="AC7" s="20" t="s">
        <v>59</v>
      </c>
      <c r="AD7" s="20" t="s">
        <v>59</v>
      </c>
      <c r="AE7" s="20" t="s">
        <v>59</v>
      </c>
      <c r="AF7" s="20" t="s">
        <v>59</v>
      </c>
      <c r="AG7" s="20">
        <f>W7*$BQ7</f>
        <v>26.363891522882373</v>
      </c>
      <c r="AH7" s="20">
        <f t="shared" si="1"/>
        <v>25.650549719143495</v>
      </c>
      <c r="AI7" s="20">
        <f t="shared" si="1"/>
        <v>25.169287381212829</v>
      </c>
      <c r="AJ7" s="20">
        <f t="shared" si="1"/>
        <v>25.103199579143844</v>
      </c>
      <c r="AK7" s="20">
        <f t="shared" si="1"/>
        <v>25.172147920333579</v>
      </c>
      <c r="AL7" s="20" t="s">
        <v>59</v>
      </c>
      <c r="AM7" s="20" t="s">
        <v>59</v>
      </c>
      <c r="AN7" s="20" t="s">
        <v>59</v>
      </c>
      <c r="AO7" s="20" t="s">
        <v>59</v>
      </c>
      <c r="AP7" s="20" t="s">
        <v>59</v>
      </c>
      <c r="AQ7" s="4" t="s">
        <v>65</v>
      </c>
      <c r="AR7" s="7">
        <v>0</v>
      </c>
      <c r="AS7" s="7">
        <v>0</v>
      </c>
      <c r="AT7" s="7">
        <v>0</v>
      </c>
      <c r="AU7" s="7">
        <v>0</v>
      </c>
      <c r="AV7" s="7">
        <v>0</v>
      </c>
      <c r="AW7" s="24" t="s">
        <v>285</v>
      </c>
      <c r="AX7" s="25"/>
      <c r="AY7" s="25"/>
      <c r="AZ7" s="25"/>
      <c r="BA7" s="26"/>
      <c r="BB7" s="7" t="s">
        <v>284</v>
      </c>
      <c r="BC7" s="42"/>
      <c r="BD7" s="43"/>
      <c r="BE7" s="37">
        <v>0.3</v>
      </c>
      <c r="BF7" s="37">
        <v>0.1</v>
      </c>
      <c r="BG7" s="44"/>
      <c r="BH7" s="45"/>
      <c r="BI7" s="46"/>
      <c r="BJ7" s="47"/>
      <c r="BK7" s="68" t="s">
        <v>285</v>
      </c>
      <c r="BL7" s="69"/>
      <c r="BM7" s="7" t="s">
        <v>59</v>
      </c>
      <c r="BN7" s="7" t="s">
        <v>59</v>
      </c>
      <c r="BO7" s="7">
        <v>2</v>
      </c>
      <c r="BP7" s="8" t="s">
        <v>60</v>
      </c>
      <c r="BQ7" s="67">
        <v>0.98022636519999995</v>
      </c>
    </row>
    <row r="8" spans="2:69" x14ac:dyDescent="0.25">
      <c r="B8" s="10" t="s">
        <v>286</v>
      </c>
      <c r="C8" s="7" t="s">
        <v>55</v>
      </c>
      <c r="D8" s="8" t="s">
        <v>56</v>
      </c>
      <c r="E8" s="9">
        <v>-33.947603999999998</v>
      </c>
      <c r="F8" s="9">
        <v>151.20453000000001</v>
      </c>
      <c r="G8" s="9">
        <v>-33.947603999999998</v>
      </c>
      <c r="H8" s="9">
        <v>151.20453000000001</v>
      </c>
      <c r="I8" s="4" t="s">
        <v>287</v>
      </c>
      <c r="J8" s="7" t="s">
        <v>57</v>
      </c>
      <c r="K8" s="15">
        <v>7561</v>
      </c>
      <c r="L8" s="16">
        <v>0.85</v>
      </c>
      <c r="M8" s="20">
        <v>33</v>
      </c>
      <c r="N8" s="20">
        <v>33</v>
      </c>
      <c r="O8" s="20">
        <v>33</v>
      </c>
      <c r="P8" s="20">
        <v>33</v>
      </c>
      <c r="Q8" s="20">
        <v>33</v>
      </c>
      <c r="R8" s="20">
        <f t="shared" si="0"/>
        <v>32.518025070299998</v>
      </c>
      <c r="S8" s="20">
        <f t="shared" si="0"/>
        <v>32.518025070299998</v>
      </c>
      <c r="T8" s="20">
        <f t="shared" si="0"/>
        <v>32.518025070299998</v>
      </c>
      <c r="U8" s="20">
        <f t="shared" si="0"/>
        <v>32.518025070299998</v>
      </c>
      <c r="V8" s="20">
        <f t="shared" si="0"/>
        <v>32.518025070299998</v>
      </c>
      <c r="W8" s="20">
        <v>27.965769999999999</v>
      </c>
      <c r="X8" s="20">
        <v>27.749580000000002</v>
      </c>
      <c r="Y8" s="20">
        <v>27.502050000000001</v>
      </c>
      <c r="Z8" s="20">
        <v>27.63589</v>
      </c>
      <c r="AA8" s="20">
        <v>27.927900000000001</v>
      </c>
      <c r="AB8" s="20">
        <v>30.625389999999999</v>
      </c>
      <c r="AC8" s="20">
        <v>30.40033</v>
      </c>
      <c r="AD8" s="20">
        <v>30.14838</v>
      </c>
      <c r="AE8" s="20">
        <v>30.282219999999999</v>
      </c>
      <c r="AF8" s="20">
        <v>30.57423</v>
      </c>
      <c r="AG8" s="20">
        <f>W8*$BQ8</f>
        <v>27.557321514249807</v>
      </c>
      <c r="AH8" s="20">
        <f t="shared" si="1"/>
        <v>27.344289034251378</v>
      </c>
      <c r="AI8" s="20">
        <f t="shared" si="1"/>
        <v>27.100374284383154</v>
      </c>
      <c r="AJ8" s="20">
        <f t="shared" si="1"/>
        <v>27.232259510910698</v>
      </c>
      <c r="AK8" s="20">
        <f t="shared" si="1"/>
        <v>27.520004616994889</v>
      </c>
      <c r="AL8" s="20">
        <f t="shared" si="1"/>
        <v>30.17809696387015</v>
      </c>
      <c r="AM8" s="20">
        <f t="shared" si="1"/>
        <v>29.956324032890702</v>
      </c>
      <c r="AN8" s="20">
        <f t="shared" si="1"/>
        <v>29.708053838452457</v>
      </c>
      <c r="AO8" s="20">
        <f t="shared" si="1"/>
        <v>29.839939064980001</v>
      </c>
      <c r="AP8" s="20">
        <f t="shared" si="1"/>
        <v>30.127684171064192</v>
      </c>
      <c r="AQ8" s="4" t="s">
        <v>58</v>
      </c>
      <c r="AR8" s="7">
        <v>0</v>
      </c>
      <c r="AS8" s="7">
        <v>0</v>
      </c>
      <c r="AT8" s="7">
        <v>0</v>
      </c>
      <c r="AU8" s="7">
        <v>0</v>
      </c>
      <c r="AV8" s="7">
        <v>0</v>
      </c>
      <c r="AW8" s="23">
        <v>2.3516743405511153</v>
      </c>
      <c r="AX8" s="23">
        <v>2.4703390894084238</v>
      </c>
      <c r="AY8" s="23">
        <v>2.5934507934793487</v>
      </c>
      <c r="AZ8" s="23">
        <v>2.7626484964506526</v>
      </c>
      <c r="BA8" s="23">
        <v>2.9611966126214666</v>
      </c>
      <c r="BB8" s="7" t="s">
        <v>288</v>
      </c>
      <c r="BC8" s="48">
        <v>9</v>
      </c>
      <c r="BD8" s="49">
        <f>BC8*0.005</f>
        <v>4.4999999999999998E-2</v>
      </c>
      <c r="BE8" s="37">
        <v>0.3</v>
      </c>
      <c r="BF8" s="37">
        <v>0.1</v>
      </c>
      <c r="BG8" s="50">
        <v>47088</v>
      </c>
      <c r="BH8" s="51">
        <v>6</v>
      </c>
      <c r="BI8" s="52">
        <f>BH8*BQ8</f>
        <v>5.9123681946</v>
      </c>
      <c r="BJ8" s="53">
        <f>BC8*0.0354/(1+0.0354)</f>
        <v>0.3077071663125362</v>
      </c>
      <c r="BK8" s="23">
        <f>BL8/BQ8</f>
        <v>7.1916354980893296</v>
      </c>
      <c r="BL8" s="23">
        <v>7.0865994976766133</v>
      </c>
      <c r="BM8" s="7" t="s">
        <v>59</v>
      </c>
      <c r="BN8" s="7" t="s">
        <v>59</v>
      </c>
      <c r="BO8" s="7">
        <v>3</v>
      </c>
      <c r="BP8" s="8" t="s">
        <v>289</v>
      </c>
      <c r="BQ8" s="67">
        <v>0.98539469909999999</v>
      </c>
    </row>
    <row r="9" spans="2:69" x14ac:dyDescent="0.25">
      <c r="B9" s="10" t="s">
        <v>76</v>
      </c>
      <c r="C9" s="7" t="s">
        <v>55</v>
      </c>
      <c r="D9" s="8" t="s">
        <v>77</v>
      </c>
      <c r="E9" s="9">
        <v>-33.817087198134203</v>
      </c>
      <c r="F9" s="9">
        <v>151.18545255474899</v>
      </c>
      <c r="G9" s="9">
        <v>-33.817087198134203</v>
      </c>
      <c r="H9" s="9">
        <v>151.18545255474899</v>
      </c>
      <c r="I9" s="4" t="s">
        <v>78</v>
      </c>
      <c r="J9" s="7" t="s">
        <v>79</v>
      </c>
      <c r="K9" s="15">
        <v>24733</v>
      </c>
      <c r="L9" s="16">
        <v>0.87562225745787081</v>
      </c>
      <c r="M9" s="4">
        <v>225.4</v>
      </c>
      <c r="N9" s="4">
        <v>225.4</v>
      </c>
      <c r="O9" s="4">
        <v>225.4</v>
      </c>
      <c r="P9" s="4">
        <v>225.4</v>
      </c>
      <c r="Q9" s="4">
        <v>225.4</v>
      </c>
      <c r="R9" s="20">
        <f t="shared" si="0"/>
        <v>225.22486420000001</v>
      </c>
      <c r="S9" s="20">
        <f t="shared" si="0"/>
        <v>225.22486420000001</v>
      </c>
      <c r="T9" s="20">
        <f t="shared" si="0"/>
        <v>225.22486420000001</v>
      </c>
      <c r="U9" s="20">
        <f t="shared" si="0"/>
        <v>225.22486420000001</v>
      </c>
      <c r="V9" s="20">
        <f t="shared" si="0"/>
        <v>225.22486420000001</v>
      </c>
      <c r="W9" s="4">
        <v>129.7149</v>
      </c>
      <c r="X9" s="4">
        <v>148.613</v>
      </c>
      <c r="Y9" s="4">
        <v>167.8768</v>
      </c>
      <c r="Z9" s="4">
        <v>178.5146</v>
      </c>
      <c r="AA9" s="4">
        <v>194.3391</v>
      </c>
      <c r="AB9" s="4">
        <v>135.3819</v>
      </c>
      <c r="AC9" s="4">
        <v>154.16669999999999</v>
      </c>
      <c r="AD9" s="4">
        <v>173.36590000000001</v>
      </c>
      <c r="AE9" s="4">
        <v>183.99860000000001</v>
      </c>
      <c r="AF9" s="4">
        <v>199.816</v>
      </c>
      <c r="AG9" s="20">
        <f t="shared" ref="AG9:AP13" si="2">W9*$BQ9</f>
        <v>129.6141115227</v>
      </c>
      <c r="AH9" s="20">
        <f t="shared" si="2"/>
        <v>148.49752769899999</v>
      </c>
      <c r="AI9" s="20">
        <f t="shared" si="2"/>
        <v>167.74635972639999</v>
      </c>
      <c r="AJ9" s="20">
        <f t="shared" si="2"/>
        <v>178.37589415579998</v>
      </c>
      <c r="AK9" s="20">
        <f t="shared" si="2"/>
        <v>194.18809851929998</v>
      </c>
      <c r="AL9" s="20">
        <f t="shared" si="2"/>
        <v>135.27670826369999</v>
      </c>
      <c r="AM9" s="20">
        <f t="shared" si="2"/>
        <v>154.0469124741</v>
      </c>
      <c r="AN9" s="20">
        <f t="shared" si="2"/>
        <v>173.2311946957</v>
      </c>
      <c r="AO9" s="20">
        <f t="shared" si="2"/>
        <v>183.85563308780002</v>
      </c>
      <c r="AP9" s="20">
        <f t="shared" si="2"/>
        <v>199.66074296799999</v>
      </c>
      <c r="AQ9" s="4" t="s">
        <v>65</v>
      </c>
      <c r="AR9" s="7">
        <v>0</v>
      </c>
      <c r="AS9" s="7">
        <v>0</v>
      </c>
      <c r="AT9" s="7">
        <v>0</v>
      </c>
      <c r="AU9" s="7">
        <v>0</v>
      </c>
      <c r="AV9" s="7">
        <v>0</v>
      </c>
      <c r="AW9" s="27">
        <v>5.3252201704719999</v>
      </c>
      <c r="AX9" s="27">
        <v>7.0288517224400016</v>
      </c>
      <c r="AY9" s="27">
        <v>6.045239512157</v>
      </c>
      <c r="AZ9" s="27">
        <v>8.3607730477760001</v>
      </c>
      <c r="BA9" s="27">
        <v>11.007541085691001</v>
      </c>
      <c r="BB9" s="7" t="s">
        <v>80</v>
      </c>
      <c r="BC9" s="53">
        <v>42.5</v>
      </c>
      <c r="BD9" s="49">
        <f>BC9*0.005</f>
        <v>0.21249999999999999</v>
      </c>
      <c r="BE9" s="37">
        <v>0.3</v>
      </c>
      <c r="BF9" s="37">
        <v>0.1</v>
      </c>
      <c r="BG9" s="54">
        <v>47362</v>
      </c>
      <c r="BH9" s="51" t="s">
        <v>59</v>
      </c>
      <c r="BI9" s="51" t="s">
        <v>59</v>
      </c>
      <c r="BJ9" s="53">
        <f>BC9*0.0354/(1+0.0354)</f>
        <v>1.4530616186980876</v>
      </c>
      <c r="BK9" s="7">
        <v>17.5</v>
      </c>
      <c r="BL9" s="23">
        <f>BK9*BQ9</f>
        <v>17.486402500000001</v>
      </c>
      <c r="BM9" s="7" t="s">
        <v>59</v>
      </c>
      <c r="BN9" s="7" t="s">
        <v>59</v>
      </c>
      <c r="BO9" s="7">
        <v>4</v>
      </c>
      <c r="BP9" s="8" t="s">
        <v>81</v>
      </c>
      <c r="BQ9" s="67">
        <v>0.99922299999999997</v>
      </c>
    </row>
    <row r="10" spans="2:69" x14ac:dyDescent="0.25">
      <c r="B10" s="10" t="s">
        <v>82</v>
      </c>
      <c r="C10" s="7" t="s">
        <v>55</v>
      </c>
      <c r="D10" s="8" t="s">
        <v>77</v>
      </c>
      <c r="E10" s="9">
        <v>-32.935147000000001</v>
      </c>
      <c r="F10" s="9">
        <v>151.73645999999999</v>
      </c>
      <c r="G10" s="9">
        <v>-32.935147000000001</v>
      </c>
      <c r="H10" s="9">
        <v>151.73645999999999</v>
      </c>
      <c r="I10" s="4" t="s">
        <v>83</v>
      </c>
      <c r="J10" s="7" t="s">
        <v>79</v>
      </c>
      <c r="K10" s="15">
        <v>47995</v>
      </c>
      <c r="L10" s="16">
        <v>0.88529285940144709</v>
      </c>
      <c r="M10" s="4">
        <v>274.39999999999998</v>
      </c>
      <c r="N10" s="4">
        <v>274.39999999999998</v>
      </c>
      <c r="O10" s="4">
        <v>274.39999999999998</v>
      </c>
      <c r="P10" s="4">
        <v>274.39999999999998</v>
      </c>
      <c r="Q10" s="4">
        <v>274.39999999999998</v>
      </c>
      <c r="R10" s="20">
        <f t="shared" si="0"/>
        <v>266.16799999999995</v>
      </c>
      <c r="S10" s="20">
        <f t="shared" si="0"/>
        <v>266.16799999999995</v>
      </c>
      <c r="T10" s="20">
        <f t="shared" si="0"/>
        <v>266.16799999999995</v>
      </c>
      <c r="U10" s="20">
        <f t="shared" si="0"/>
        <v>266.16799999999995</v>
      </c>
      <c r="V10" s="20">
        <f t="shared" si="0"/>
        <v>266.16799999999995</v>
      </c>
      <c r="W10" s="20">
        <v>141.9</v>
      </c>
      <c r="X10" s="20">
        <v>140.9</v>
      </c>
      <c r="Y10" s="20">
        <v>140.69999999999999</v>
      </c>
      <c r="Z10" s="20">
        <v>142.1</v>
      </c>
      <c r="AA10" s="20">
        <v>144.19999999999999</v>
      </c>
      <c r="AB10" s="20">
        <v>163.30000000000001</v>
      </c>
      <c r="AC10" s="20">
        <v>162.1</v>
      </c>
      <c r="AD10" s="20">
        <v>161.1</v>
      </c>
      <c r="AE10" s="20">
        <v>160.80000000000001</v>
      </c>
      <c r="AF10" s="20">
        <v>162.19999999999999</v>
      </c>
      <c r="AG10" s="20">
        <f t="shared" si="2"/>
        <v>137.643</v>
      </c>
      <c r="AH10" s="20">
        <f t="shared" si="2"/>
        <v>136.673</v>
      </c>
      <c r="AI10" s="20">
        <f t="shared" si="2"/>
        <v>136.47899999999998</v>
      </c>
      <c r="AJ10" s="20">
        <f t="shared" si="2"/>
        <v>137.83699999999999</v>
      </c>
      <c r="AK10" s="20">
        <f t="shared" si="2"/>
        <v>139.874</v>
      </c>
      <c r="AL10" s="20">
        <f t="shared" si="2"/>
        <v>158.40100000000001</v>
      </c>
      <c r="AM10" s="20">
        <f t="shared" si="2"/>
        <v>157.23699999999999</v>
      </c>
      <c r="AN10" s="20">
        <f t="shared" si="2"/>
        <v>156.267</v>
      </c>
      <c r="AO10" s="20">
        <f t="shared" si="2"/>
        <v>155.976</v>
      </c>
      <c r="AP10" s="20">
        <f t="shared" si="2"/>
        <v>157.33399999999997</v>
      </c>
      <c r="AQ10" s="4" t="s">
        <v>65</v>
      </c>
      <c r="AR10" s="7">
        <v>0</v>
      </c>
      <c r="AS10" s="7">
        <v>0</v>
      </c>
      <c r="AT10" s="7">
        <v>0</v>
      </c>
      <c r="AU10" s="7">
        <v>0</v>
      </c>
      <c r="AV10" s="7">
        <v>0</v>
      </c>
      <c r="AW10" s="7">
        <v>0.63</v>
      </c>
      <c r="AX10" s="7">
        <v>0.63</v>
      </c>
      <c r="AY10" s="7">
        <v>0.65</v>
      </c>
      <c r="AZ10" s="7">
        <v>0.66</v>
      </c>
      <c r="BA10" s="7">
        <v>0.67</v>
      </c>
      <c r="BB10" s="7" t="s">
        <v>84</v>
      </c>
      <c r="BC10" s="53">
        <v>28.9</v>
      </c>
      <c r="BD10" s="49">
        <f>BC10*0.005</f>
        <v>0.14449999999999999</v>
      </c>
      <c r="BE10" s="37">
        <v>0.3</v>
      </c>
      <c r="BF10" s="37">
        <v>0.1</v>
      </c>
      <c r="BG10" s="54">
        <v>47362</v>
      </c>
      <c r="BH10" s="51" t="s">
        <v>59</v>
      </c>
      <c r="BI10" s="51" t="s">
        <v>59</v>
      </c>
      <c r="BJ10" s="53">
        <f>BC10*0.0354/(1+0.0354)</f>
        <v>0.98808190071469959</v>
      </c>
      <c r="BK10" s="7">
        <v>30.2</v>
      </c>
      <c r="BL10" s="7">
        <f>BK10*$BQ10</f>
        <v>29.293999999999997</v>
      </c>
      <c r="BM10" s="7" t="s">
        <v>59</v>
      </c>
      <c r="BN10" s="7" t="s">
        <v>59</v>
      </c>
      <c r="BO10" s="7">
        <v>5</v>
      </c>
      <c r="BP10" s="8" t="s">
        <v>85</v>
      </c>
      <c r="BQ10" s="67">
        <v>0.97</v>
      </c>
    </row>
    <row r="11" spans="2:69" x14ac:dyDescent="0.25">
      <c r="B11" s="10" t="s">
        <v>290</v>
      </c>
      <c r="C11" s="7" t="s">
        <v>55</v>
      </c>
      <c r="D11" s="8" t="s">
        <v>56</v>
      </c>
      <c r="E11" s="9">
        <v>-33.976989000000003</v>
      </c>
      <c r="F11" s="9">
        <v>151.1155</v>
      </c>
      <c r="G11" s="9">
        <v>-33.976989000000003</v>
      </c>
      <c r="H11" s="9">
        <v>151.1155</v>
      </c>
      <c r="I11" s="4" t="s">
        <v>291</v>
      </c>
      <c r="J11" s="7" t="s">
        <v>57</v>
      </c>
      <c r="K11" s="11">
        <v>11742</v>
      </c>
      <c r="L11" s="12">
        <v>0.9462890625</v>
      </c>
      <c r="M11" s="4">
        <v>31.6</v>
      </c>
      <c r="N11" s="4">
        <v>31.6</v>
      </c>
      <c r="O11" s="4">
        <v>31.6</v>
      </c>
      <c r="P11" s="4">
        <v>31.6</v>
      </c>
      <c r="Q11" s="4">
        <v>31.6</v>
      </c>
      <c r="R11" s="20">
        <f t="shared" si="0"/>
        <v>30.9389912</v>
      </c>
      <c r="S11" s="20">
        <f t="shared" si="0"/>
        <v>30.9389912</v>
      </c>
      <c r="T11" s="20">
        <f t="shared" si="0"/>
        <v>30.9389912</v>
      </c>
      <c r="U11" s="20">
        <f t="shared" si="0"/>
        <v>30.9389912</v>
      </c>
      <c r="V11" s="20">
        <f t="shared" si="0"/>
        <v>30.9389912</v>
      </c>
      <c r="W11" s="4">
        <v>25.782229999999998</v>
      </c>
      <c r="X11" s="4">
        <v>26.473800000000001</v>
      </c>
      <c r="Y11" s="4">
        <v>27.286370000000002</v>
      </c>
      <c r="Z11" s="20">
        <v>27.96133</v>
      </c>
      <c r="AA11" s="4">
        <v>28.706050000000001</v>
      </c>
      <c r="AB11" s="4">
        <v>28.958739999999999</v>
      </c>
      <c r="AC11" s="4">
        <v>29.701139999999999</v>
      </c>
      <c r="AD11" s="4">
        <v>30.53952</v>
      </c>
      <c r="AE11" s="4">
        <v>31.214479999999998</v>
      </c>
      <c r="AF11" s="4">
        <v>31.959199999999999</v>
      </c>
      <c r="AG11" s="20">
        <f>W11*$BQ11</f>
        <v>25.242917312859998</v>
      </c>
      <c r="AH11" s="20">
        <f t="shared" si="2"/>
        <v>25.920021051599999</v>
      </c>
      <c r="AI11" s="20">
        <f t="shared" si="2"/>
        <v>26.715593712340002</v>
      </c>
      <c r="AJ11" s="20">
        <f t="shared" si="2"/>
        <v>27.376434899060001</v>
      </c>
      <c r="AK11" s="20">
        <f t="shared" si="2"/>
        <v>28.1055768461</v>
      </c>
      <c r="AL11" s="20">
        <f t="shared" si="2"/>
        <v>28.352981076679999</v>
      </c>
      <c r="AM11" s="20">
        <f t="shared" si="2"/>
        <v>29.079851553479998</v>
      </c>
      <c r="AN11" s="20">
        <f t="shared" si="2"/>
        <v>29.90069432064</v>
      </c>
      <c r="AO11" s="20">
        <f t="shared" si="2"/>
        <v>30.561535507359999</v>
      </c>
      <c r="AP11" s="20">
        <f t="shared" si="2"/>
        <v>31.290677454400001</v>
      </c>
      <c r="AQ11" s="4" t="s">
        <v>58</v>
      </c>
      <c r="AR11" s="23">
        <f>AG11-$BL11</f>
        <v>14.339605402427521</v>
      </c>
      <c r="AS11" s="23">
        <f t="shared" ref="AS11:AU11" si="3">AH11-$BL11</f>
        <v>15.016709141167523</v>
      </c>
      <c r="AT11" s="23">
        <f t="shared" si="3"/>
        <v>15.812281801907526</v>
      </c>
      <c r="AU11" s="23">
        <f t="shared" si="3"/>
        <v>16.473122988627523</v>
      </c>
      <c r="AV11" s="23">
        <f>AK11-$BL11</f>
        <v>17.202264935667522</v>
      </c>
      <c r="AW11" s="23">
        <v>4.8465789651134896</v>
      </c>
      <c r="AX11" s="23">
        <v>5.8639264698543627</v>
      </c>
      <c r="AY11" s="23">
        <v>6.6983207664691573</v>
      </c>
      <c r="AZ11" s="23">
        <v>7.8478703297224879</v>
      </c>
      <c r="BA11" s="23">
        <v>9.084505748788164</v>
      </c>
      <c r="BB11" s="28" t="s">
        <v>292</v>
      </c>
      <c r="BC11" s="55">
        <v>24.6</v>
      </c>
      <c r="BD11" s="55">
        <f>BC11*0.005</f>
        <v>0.12300000000000001</v>
      </c>
      <c r="BE11" s="56">
        <v>0.3</v>
      </c>
      <c r="BF11" s="56">
        <v>0.1</v>
      </c>
      <c r="BG11" s="57">
        <v>47362</v>
      </c>
      <c r="BH11" s="39">
        <v>3</v>
      </c>
      <c r="BI11" s="40">
        <f>BH11*BQ12</f>
        <v>2.937246</v>
      </c>
      <c r="BJ11" s="55">
        <f>BC11*0.0354/(1+0.0354)</f>
        <v>0.84106625458759898</v>
      </c>
      <c r="BK11" s="23">
        <v>11.136260201323767</v>
      </c>
      <c r="BL11" s="23">
        <f>BK11*BQ11</f>
        <v>10.903311910432476</v>
      </c>
      <c r="BM11" s="7" t="s">
        <v>59</v>
      </c>
      <c r="BN11" s="7" t="s">
        <v>59</v>
      </c>
      <c r="BO11" s="7">
        <v>6</v>
      </c>
      <c r="BP11" s="8" t="s">
        <v>72</v>
      </c>
      <c r="BQ11" s="70">
        <v>0.97908200000000001</v>
      </c>
    </row>
    <row r="12" spans="2:69" x14ac:dyDescent="0.25">
      <c r="B12" s="10" t="s">
        <v>69</v>
      </c>
      <c r="C12" s="7" t="s">
        <v>55</v>
      </c>
      <c r="D12" s="8" t="s">
        <v>70</v>
      </c>
      <c r="E12" s="9">
        <v>-33.965888760490898</v>
      </c>
      <c r="F12" s="9">
        <v>151.06260453605199</v>
      </c>
      <c r="G12" s="9">
        <v>-33.976989000000003</v>
      </c>
      <c r="H12" s="9">
        <v>151.1155</v>
      </c>
      <c r="I12" s="4" t="s">
        <v>71</v>
      </c>
      <c r="J12" s="7" t="s">
        <v>64</v>
      </c>
      <c r="K12" s="17"/>
      <c r="L12" s="18"/>
      <c r="M12" s="4">
        <v>26.9</v>
      </c>
      <c r="N12" s="4">
        <v>26.9</v>
      </c>
      <c r="O12" s="4">
        <v>26.9</v>
      </c>
      <c r="P12" s="4">
        <v>26.9</v>
      </c>
      <c r="Q12" s="4">
        <v>26.9</v>
      </c>
      <c r="R12" s="20">
        <f t="shared" si="0"/>
        <v>26.337305799999999</v>
      </c>
      <c r="S12" s="20">
        <f t="shared" si="0"/>
        <v>26.337305799999999</v>
      </c>
      <c r="T12" s="20">
        <f t="shared" si="0"/>
        <v>26.337305799999999</v>
      </c>
      <c r="U12" s="20">
        <f t="shared" si="0"/>
        <v>26.337305799999999</v>
      </c>
      <c r="V12" s="20">
        <f t="shared" si="0"/>
        <v>26.337305799999999</v>
      </c>
      <c r="W12" s="21">
        <v>26.207660675</v>
      </c>
      <c r="X12" s="21">
        <v>26.9308834076</v>
      </c>
      <c r="Y12" s="21">
        <v>27.795751571699999</v>
      </c>
      <c r="Z12" s="21">
        <v>28.495544433599999</v>
      </c>
      <c r="AA12" s="21">
        <v>29.283498764000001</v>
      </c>
      <c r="AB12" s="22" t="s">
        <v>59</v>
      </c>
      <c r="AC12" s="22" t="s">
        <v>59</v>
      </c>
      <c r="AD12" s="22" t="s">
        <v>59</v>
      </c>
      <c r="AE12" s="22" t="s">
        <v>59</v>
      </c>
      <c r="AF12" s="22" t="s">
        <v>59</v>
      </c>
      <c r="AG12" s="22">
        <f>W12*$BQ12</f>
        <v>25.65944882900035</v>
      </c>
      <c r="AH12" s="22">
        <f t="shared" si="2"/>
        <v>26.367543188479821</v>
      </c>
      <c r="AI12" s="22">
        <f t="shared" si="2"/>
        <v>27.214320040323177</v>
      </c>
      <c r="AJ12" s="22">
        <f t="shared" si="2"/>
        <v>27.899474635137956</v>
      </c>
      <c r="AK12" s="22">
        <f t="shared" si="2"/>
        <v>28.67094653685465</v>
      </c>
      <c r="AL12" s="22" t="s">
        <v>59</v>
      </c>
      <c r="AM12" s="22" t="s">
        <v>59</v>
      </c>
      <c r="AN12" s="22" t="s">
        <v>59</v>
      </c>
      <c r="AO12" s="22" t="s">
        <v>59</v>
      </c>
      <c r="AP12" s="22" t="s">
        <v>59</v>
      </c>
      <c r="AQ12" s="21" t="s">
        <v>65</v>
      </c>
      <c r="AR12" s="29">
        <f>IF(AG12-R12&gt;0,AG12-R12,0)</f>
        <v>0</v>
      </c>
      <c r="AS12" s="29">
        <f t="shared" ref="AS12:AV13" si="4">IF(AH12-S12&gt;0,AH12-S12,0)</f>
        <v>3.0237388479822158E-2</v>
      </c>
      <c r="AT12" s="29">
        <f t="shared" si="4"/>
        <v>0.87701424032317732</v>
      </c>
      <c r="AU12" s="29">
        <f t="shared" si="4"/>
        <v>1.5621688351379568</v>
      </c>
      <c r="AV12" s="29">
        <f t="shared" si="4"/>
        <v>2.333640736854651</v>
      </c>
      <c r="AW12" s="29">
        <v>0.56696368164446043</v>
      </c>
      <c r="AX12" s="29">
        <v>0.84747578475662577</v>
      </c>
      <c r="AY12" s="29">
        <v>1.355923435279365</v>
      </c>
      <c r="AZ12" s="29">
        <v>2.0424017515339643</v>
      </c>
      <c r="BA12" s="29">
        <v>3.0494588052304143</v>
      </c>
      <c r="BB12" s="30"/>
      <c r="BC12" s="36"/>
      <c r="BD12" s="36"/>
      <c r="BE12" s="58"/>
      <c r="BF12" s="58"/>
      <c r="BG12" s="38"/>
      <c r="BH12" s="59"/>
      <c r="BI12" s="60"/>
      <c r="BJ12" s="36"/>
      <c r="BK12" s="29">
        <v>11.136260201323767</v>
      </c>
      <c r="BL12" s="29">
        <f>BK12*BQ12</f>
        <v>10.903311910432476</v>
      </c>
      <c r="BM12" s="71" t="s">
        <v>59</v>
      </c>
      <c r="BN12" s="71" t="s">
        <v>59</v>
      </c>
      <c r="BO12" s="71">
        <v>6</v>
      </c>
      <c r="BP12" s="72" t="s">
        <v>72</v>
      </c>
      <c r="BQ12" s="70">
        <v>0.97908200000000001</v>
      </c>
    </row>
    <row r="13" spans="2:69" ht="15.6" customHeight="1" x14ac:dyDescent="0.25">
      <c r="B13" s="10" t="s">
        <v>73</v>
      </c>
      <c r="C13" s="7" t="s">
        <v>55</v>
      </c>
      <c r="D13" s="8" t="s">
        <v>70</v>
      </c>
      <c r="E13" s="9">
        <v>-33.965888760490898</v>
      </c>
      <c r="F13" s="9">
        <v>151.06260453605199</v>
      </c>
      <c r="G13" s="9">
        <v>-33.976989000000003</v>
      </c>
      <c r="H13" s="9">
        <v>151.1155</v>
      </c>
      <c r="I13" s="4" t="s">
        <v>74</v>
      </c>
      <c r="J13" s="7" t="s">
        <v>64</v>
      </c>
      <c r="K13" s="13"/>
      <c r="L13" s="14"/>
      <c r="M13" s="4">
        <v>26.8</v>
      </c>
      <c r="N13" s="4">
        <v>26.8</v>
      </c>
      <c r="O13" s="4">
        <v>26.8</v>
      </c>
      <c r="P13" s="4">
        <v>26.8</v>
      </c>
      <c r="Q13" s="4">
        <v>26.8</v>
      </c>
      <c r="R13" s="20">
        <f t="shared" si="0"/>
        <v>26.2393976</v>
      </c>
      <c r="S13" s="20">
        <f t="shared" si="0"/>
        <v>26.2393976</v>
      </c>
      <c r="T13" s="20">
        <f t="shared" si="0"/>
        <v>26.2393976</v>
      </c>
      <c r="U13" s="20">
        <f t="shared" si="0"/>
        <v>26.2393976</v>
      </c>
      <c r="V13" s="20">
        <f t="shared" si="0"/>
        <v>26.2393976</v>
      </c>
      <c r="W13" s="21">
        <v>26.207735061600001</v>
      </c>
      <c r="X13" s="21">
        <v>26.930963516199999</v>
      </c>
      <c r="Y13" s="21">
        <v>27.795845031700001</v>
      </c>
      <c r="Z13" s="21">
        <v>28.495641708400001</v>
      </c>
      <c r="AA13" s="21">
        <v>29.283605575599999</v>
      </c>
      <c r="AB13" s="22" t="s">
        <v>59</v>
      </c>
      <c r="AC13" s="22" t="s">
        <v>59</v>
      </c>
      <c r="AD13" s="22" t="s">
        <v>59</v>
      </c>
      <c r="AE13" s="22" t="s">
        <v>59</v>
      </c>
      <c r="AF13" s="22" t="s">
        <v>59</v>
      </c>
      <c r="AG13" s="22">
        <f>W13*$BQ13</f>
        <v>25.659521659581454</v>
      </c>
      <c r="AH13" s="22">
        <f t="shared" si="2"/>
        <v>26.367621621368126</v>
      </c>
      <c r="AI13" s="22">
        <f t="shared" si="2"/>
        <v>27.2144115453269</v>
      </c>
      <c r="AJ13" s="22">
        <f t="shared" si="2"/>
        <v>27.89956987514369</v>
      </c>
      <c r="AK13" s="22">
        <f t="shared" si="2"/>
        <v>28.6710511141696</v>
      </c>
      <c r="AL13" s="22" t="s">
        <v>59</v>
      </c>
      <c r="AM13" s="22" t="s">
        <v>59</v>
      </c>
      <c r="AN13" s="22" t="s">
        <v>59</v>
      </c>
      <c r="AO13" s="22" t="s">
        <v>59</v>
      </c>
      <c r="AP13" s="22" t="s">
        <v>59</v>
      </c>
      <c r="AQ13" s="21" t="s">
        <v>65</v>
      </c>
      <c r="AR13" s="29">
        <f>IF(AG13-R13&gt;0,AG13-R13,0)</f>
        <v>0</v>
      </c>
      <c r="AS13" s="29">
        <f t="shared" si="4"/>
        <v>0.12822402136812627</v>
      </c>
      <c r="AT13" s="29">
        <f t="shared" si="4"/>
        <v>0.9750139453269</v>
      </c>
      <c r="AU13" s="29">
        <f t="shared" si="4"/>
        <v>1.6601722751436903</v>
      </c>
      <c r="AV13" s="29">
        <f t="shared" si="4"/>
        <v>2.4316535141696001</v>
      </c>
      <c r="AW13" s="31" t="s">
        <v>75</v>
      </c>
      <c r="AX13" s="32"/>
      <c r="AY13" s="32"/>
      <c r="AZ13" s="32"/>
      <c r="BA13" s="33"/>
      <c r="BB13" s="34"/>
      <c r="BC13" s="43"/>
      <c r="BD13" s="43"/>
      <c r="BE13" s="61"/>
      <c r="BF13" s="61"/>
      <c r="BG13" s="44"/>
      <c r="BH13" s="45"/>
      <c r="BI13" s="46"/>
      <c r="BJ13" s="43"/>
      <c r="BK13" s="29">
        <v>11.136260201323767</v>
      </c>
      <c r="BL13" s="29">
        <f>BK13*BQ13</f>
        <v>10.903311910432476</v>
      </c>
      <c r="BM13" s="71" t="s">
        <v>59</v>
      </c>
      <c r="BN13" s="71" t="s">
        <v>59</v>
      </c>
      <c r="BO13" s="71">
        <v>6</v>
      </c>
      <c r="BP13" s="72" t="s">
        <v>72</v>
      </c>
      <c r="BQ13" s="70">
        <v>0.97908200000000001</v>
      </c>
    </row>
    <row r="14" spans="2:69" x14ac:dyDescent="0.25">
      <c r="B14" s="10"/>
      <c r="C14" s="7"/>
      <c r="D14" s="8"/>
      <c r="E14" s="9"/>
      <c r="F14" s="9"/>
      <c r="G14" s="9"/>
      <c r="H14" s="9"/>
      <c r="I14" s="4"/>
      <c r="J14" s="7"/>
      <c r="K14" s="11"/>
      <c r="L14" s="12"/>
      <c r="M14" s="4"/>
      <c r="N14" s="4"/>
      <c r="O14" s="4"/>
      <c r="P14" s="4"/>
      <c r="Q14" s="4"/>
      <c r="R14" s="20"/>
      <c r="S14" s="20"/>
      <c r="T14" s="20"/>
      <c r="U14" s="20"/>
      <c r="V14" s="20"/>
      <c r="W14" s="4"/>
      <c r="X14" s="4"/>
      <c r="Y14" s="4"/>
      <c r="Z14" s="4"/>
      <c r="AA14" s="4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4"/>
      <c r="AR14" s="7"/>
      <c r="AS14" s="7"/>
      <c r="AT14" s="7"/>
      <c r="AU14" s="7"/>
      <c r="AV14" s="7"/>
      <c r="AW14" s="23"/>
      <c r="AX14" s="23"/>
      <c r="AY14" s="23"/>
      <c r="AZ14" s="23"/>
      <c r="BA14" s="23"/>
      <c r="BB14" s="7"/>
      <c r="BC14" s="55"/>
      <c r="BD14" s="55"/>
      <c r="BE14" s="56"/>
      <c r="BF14" s="56"/>
      <c r="BG14" s="57"/>
      <c r="BH14" s="62"/>
      <c r="BI14" s="63"/>
      <c r="BJ14" s="41"/>
      <c r="BK14" s="7"/>
      <c r="BL14" s="7"/>
      <c r="BM14" s="7"/>
      <c r="BN14" s="7"/>
      <c r="BO14" s="7"/>
      <c r="BP14" s="8"/>
      <c r="BQ14" s="67"/>
    </row>
    <row r="15" spans="2:69" ht="15.6" customHeight="1" x14ac:dyDescent="0.25">
      <c r="B15" s="10"/>
      <c r="C15" s="7"/>
      <c r="D15" s="8"/>
      <c r="E15" s="9"/>
      <c r="F15" s="9"/>
      <c r="G15" s="9"/>
      <c r="H15" s="9"/>
      <c r="I15" s="4"/>
      <c r="J15" s="7"/>
      <c r="K15" s="13"/>
      <c r="L15" s="14"/>
      <c r="M15" s="4"/>
      <c r="N15" s="4"/>
      <c r="O15" s="4"/>
      <c r="P15" s="4"/>
      <c r="Q15" s="4"/>
      <c r="R15" s="20"/>
      <c r="S15" s="20"/>
      <c r="T15" s="20"/>
      <c r="U15" s="20"/>
      <c r="V15" s="20"/>
      <c r="W15" s="4"/>
      <c r="X15" s="4"/>
      <c r="Y15" s="4"/>
      <c r="Z15" s="4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4"/>
      <c r="AR15" s="7"/>
      <c r="AS15" s="7"/>
      <c r="AT15" s="7"/>
      <c r="AU15" s="7"/>
      <c r="AV15" s="7"/>
      <c r="AW15" s="24"/>
      <c r="AX15" s="25"/>
      <c r="AY15" s="25"/>
      <c r="AZ15" s="25"/>
      <c r="BA15" s="26"/>
      <c r="BB15" s="7"/>
      <c r="BC15" s="45"/>
      <c r="BD15" s="43"/>
      <c r="BE15" s="61"/>
      <c r="BF15" s="61"/>
      <c r="BG15" s="44"/>
      <c r="BH15" s="64"/>
      <c r="BI15" s="65"/>
      <c r="BJ15" s="47"/>
      <c r="BK15" s="7"/>
      <c r="BL15" s="7"/>
      <c r="BM15" s="7"/>
      <c r="BN15" s="7"/>
      <c r="BO15" s="7"/>
      <c r="BP15" s="8"/>
      <c r="BQ15" s="67"/>
    </row>
    <row r="16" spans="2:69" x14ac:dyDescent="0.25">
      <c r="B16" s="10"/>
      <c r="C16" s="7"/>
      <c r="D16" s="8"/>
      <c r="E16" s="7"/>
      <c r="F16" s="7"/>
      <c r="G16" s="7"/>
      <c r="H16" s="7"/>
      <c r="I16" s="4"/>
      <c r="J16" s="7"/>
      <c r="K16" s="7"/>
      <c r="L16" s="19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4"/>
      <c r="BD16" s="4"/>
      <c r="BE16" s="4"/>
      <c r="BF16" s="4"/>
      <c r="BG16" s="66"/>
      <c r="BH16" s="51"/>
      <c r="BI16" s="51"/>
      <c r="BJ16" s="51"/>
      <c r="BK16" s="7"/>
      <c r="BL16" s="7"/>
      <c r="BM16" s="7"/>
      <c r="BN16" s="7"/>
      <c r="BO16" s="7"/>
      <c r="BP16" s="8"/>
      <c r="BQ16" s="7"/>
    </row>
    <row r="17" spans="2:69" x14ac:dyDescent="0.25">
      <c r="B17" s="10"/>
      <c r="C17" s="7"/>
      <c r="D17" s="8"/>
      <c r="E17" s="7"/>
      <c r="F17" s="7"/>
      <c r="G17" s="7"/>
      <c r="H17" s="7"/>
      <c r="I17" s="4"/>
      <c r="J17" s="7"/>
      <c r="K17" s="7"/>
      <c r="L17" s="19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4"/>
      <c r="BD17" s="4"/>
      <c r="BE17" s="4"/>
      <c r="BF17" s="4"/>
      <c r="BG17" s="66"/>
      <c r="BH17" s="51"/>
      <c r="BI17" s="51"/>
      <c r="BJ17" s="51"/>
      <c r="BK17" s="7"/>
      <c r="BL17" s="7"/>
      <c r="BM17" s="7"/>
      <c r="BN17" s="7"/>
      <c r="BO17" s="7"/>
      <c r="BP17" s="8"/>
      <c r="BQ17" s="7"/>
    </row>
    <row r="21" spans="2:69" x14ac:dyDescent="0.25">
      <c r="D21" s="1" t="s">
        <v>293</v>
      </c>
    </row>
  </sheetData>
  <mergeCells count="33">
    <mergeCell ref="BG14:BG15"/>
    <mergeCell ref="BH14:BH15"/>
    <mergeCell ref="BI14:BI15"/>
    <mergeCell ref="BJ14:BJ15"/>
    <mergeCell ref="AW15:BA15"/>
    <mergeCell ref="K14:K15"/>
    <mergeCell ref="L14:L15"/>
    <mergeCell ref="BC14:BC15"/>
    <mergeCell ref="BD14:BD15"/>
    <mergeCell ref="BE14:BE15"/>
    <mergeCell ref="BF14:BF15"/>
    <mergeCell ref="BF11:BF13"/>
    <mergeCell ref="BG11:BG13"/>
    <mergeCell ref="BH11:BH13"/>
    <mergeCell ref="BI11:BI13"/>
    <mergeCell ref="BJ11:BJ13"/>
    <mergeCell ref="AW13:BA13"/>
    <mergeCell ref="BI6:BI7"/>
    <mergeCell ref="BJ6:BJ7"/>
    <mergeCell ref="AW7:BA7"/>
    <mergeCell ref="BK7:BL7"/>
    <mergeCell ref="K11:K13"/>
    <mergeCell ref="L11:L13"/>
    <mergeCell ref="BB11:BB13"/>
    <mergeCell ref="BC11:BC13"/>
    <mergeCell ref="BD11:BD13"/>
    <mergeCell ref="BE11:BE13"/>
    <mergeCell ref="K6:K7"/>
    <mergeCell ref="L6:L7"/>
    <mergeCell ref="BC6:BC7"/>
    <mergeCell ref="BD6:BD7"/>
    <mergeCell ref="BG6:BG7"/>
    <mergeCell ref="BH6:BH7"/>
  </mergeCells>
  <pageMargins left="0.7" right="0.7" top="0.75" bottom="0.75" header="0.3" footer="0.3"/>
  <headerFooter>
    <oddFooter><![CDATA[&L_x000D_&1#&"Calibri"&8&K000000 For Official use only]]>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B2:DE19"/>
  <sheetViews>
    <sheetView zoomScale="70" zoomScaleNormal="70" workbookViewId="0">
      <selection activeCell="E51" sqref="E51"/>
    </sheetView>
  </sheetViews>
  <sheetFormatPr defaultColWidth="12.5703125" defaultRowHeight="15.75" x14ac:dyDescent="0.25"/>
  <cols>
    <col min="1" max="1" width="4.140625" style="1" customWidth="1"/>
    <col min="2" max="2" width="47" style="1" bestFit="1" customWidth="1"/>
    <col min="3" max="3" width="29.85546875" style="1" bestFit="1" customWidth="1"/>
    <col min="4" max="4" width="14.7109375" style="1" customWidth="1"/>
    <col min="5" max="5" width="16.7109375" style="1" customWidth="1"/>
    <col min="6" max="6" width="19.5703125" style="1" customWidth="1"/>
    <col min="7" max="7" width="20" style="1" customWidth="1"/>
    <col min="8" max="12" width="20.140625" style="1" customWidth="1"/>
    <col min="13" max="52" width="21.28515625" style="1" customWidth="1"/>
    <col min="53" max="53" width="10.140625" style="73" customWidth="1"/>
    <col min="54" max="73" width="20.42578125" style="74" customWidth="1"/>
    <col min="74" max="74" width="30.42578125" style="1" customWidth="1"/>
    <col min="75" max="75" width="19.28515625" style="1" customWidth="1"/>
    <col min="76" max="76" width="24.5703125" style="1" customWidth="1"/>
    <col min="77" max="78" width="19.28515625" style="1" customWidth="1"/>
    <col min="79" max="79" width="24.7109375" style="1" customWidth="1"/>
    <col min="80" max="81" width="19.28515625" style="1" customWidth="1"/>
    <col min="82" max="84" width="24.140625" style="1" customWidth="1"/>
    <col min="85" max="85" width="19.28515625" style="1" customWidth="1"/>
    <col min="86" max="86" width="15.42578125" style="1" customWidth="1"/>
    <col min="87" max="87" width="14.42578125" style="1" customWidth="1"/>
    <col min="88" max="88" width="22.42578125" style="1" customWidth="1"/>
    <col min="89" max="97" width="23.5703125" style="1" customWidth="1"/>
    <col min="98" max="98" width="12.5703125" style="1"/>
    <col min="99" max="108" width="19.28515625" style="1" customWidth="1"/>
    <col min="109" max="109" width="20.140625" style="1" customWidth="1"/>
    <col min="110" max="16384" width="12.5703125" style="1"/>
  </cols>
  <sheetData>
    <row r="2" spans="2:109" ht="32.25" x14ac:dyDescent="0.5">
      <c r="C2" s="2" t="s">
        <v>183</v>
      </c>
    </row>
    <row r="3" spans="2:109" x14ac:dyDescent="0.25">
      <c r="P3" s="74"/>
      <c r="Q3" s="74"/>
      <c r="R3" s="74"/>
      <c r="S3" s="74"/>
      <c r="T3" s="74"/>
      <c r="U3" s="74"/>
      <c r="V3" s="74"/>
      <c r="CU3" s="1">
        <v>0</v>
      </c>
      <c r="CV3" s="1">
        <v>0</v>
      </c>
      <c r="CW3" s="1">
        <v>0</v>
      </c>
      <c r="CX3" s="1">
        <v>0</v>
      </c>
      <c r="CY3" s="1">
        <v>0</v>
      </c>
      <c r="CZ3" s="1">
        <v>144540</v>
      </c>
      <c r="DA3" s="1">
        <v>264114</v>
      </c>
      <c r="DB3" s="1">
        <v>352152</v>
      </c>
      <c r="DC3" s="1">
        <v>440190</v>
      </c>
      <c r="DD3" s="1">
        <v>528228</v>
      </c>
    </row>
    <row r="4" spans="2:109" x14ac:dyDescent="0.25">
      <c r="R4" s="74"/>
      <c r="S4" s="74"/>
      <c r="T4" s="74"/>
      <c r="U4" s="74"/>
      <c r="V4" s="74"/>
    </row>
    <row r="5" spans="2:109" ht="97.5" x14ac:dyDescent="0.25">
      <c r="B5" s="75" t="s">
        <v>184</v>
      </c>
      <c r="C5" s="75" t="s">
        <v>88</v>
      </c>
      <c r="D5" s="75" t="s">
        <v>185</v>
      </c>
      <c r="E5" s="75" t="s">
        <v>186</v>
      </c>
      <c r="F5" s="75" t="s">
        <v>187</v>
      </c>
      <c r="G5" s="75" t="s">
        <v>188</v>
      </c>
      <c r="H5" s="75" t="s">
        <v>189</v>
      </c>
      <c r="I5" s="75" t="s">
        <v>190</v>
      </c>
      <c r="J5" s="75" t="s">
        <v>191</v>
      </c>
      <c r="K5" s="75" t="s">
        <v>192</v>
      </c>
      <c r="L5" s="75" t="s">
        <v>193</v>
      </c>
      <c r="M5" s="75" t="s">
        <v>194</v>
      </c>
      <c r="N5" s="75" t="s">
        <v>195</v>
      </c>
      <c r="O5" s="75" t="s">
        <v>196</v>
      </c>
      <c r="P5" s="75" t="s">
        <v>197</v>
      </c>
      <c r="Q5" s="75" t="s">
        <v>198</v>
      </c>
      <c r="R5" s="75" t="s">
        <v>199</v>
      </c>
      <c r="S5" s="75" t="s">
        <v>200</v>
      </c>
      <c r="T5" s="75" t="s">
        <v>201</v>
      </c>
      <c r="U5" s="75" t="s">
        <v>202</v>
      </c>
      <c r="V5" s="75" t="s">
        <v>294</v>
      </c>
      <c r="W5" s="75" t="s">
        <v>203</v>
      </c>
      <c r="X5" s="75" t="s">
        <v>204</v>
      </c>
      <c r="Y5" s="75" t="s">
        <v>205</v>
      </c>
      <c r="Z5" s="75" t="s">
        <v>206</v>
      </c>
      <c r="AA5" s="75" t="s">
        <v>207</v>
      </c>
      <c r="AB5" s="75" t="s">
        <v>208</v>
      </c>
      <c r="AC5" s="75" t="s">
        <v>209</v>
      </c>
      <c r="AD5" s="75" t="s">
        <v>210</v>
      </c>
      <c r="AE5" s="75" t="s">
        <v>211</v>
      </c>
      <c r="AF5" s="75" t="s">
        <v>295</v>
      </c>
      <c r="AG5" s="75" t="s">
        <v>212</v>
      </c>
      <c r="AH5" s="75" t="s">
        <v>213</v>
      </c>
      <c r="AI5" s="75" t="s">
        <v>214</v>
      </c>
      <c r="AJ5" s="75" t="s">
        <v>215</v>
      </c>
      <c r="AK5" s="75" t="s">
        <v>216</v>
      </c>
      <c r="AL5" s="75" t="s">
        <v>217</v>
      </c>
      <c r="AM5" s="75" t="s">
        <v>218</v>
      </c>
      <c r="AN5" s="75" t="s">
        <v>219</v>
      </c>
      <c r="AO5" s="75" t="s">
        <v>220</v>
      </c>
      <c r="AP5" s="75" t="s">
        <v>296</v>
      </c>
      <c r="AQ5" s="75" t="s">
        <v>221</v>
      </c>
      <c r="AR5" s="75" t="s">
        <v>222</v>
      </c>
      <c r="AS5" s="75" t="s">
        <v>223</v>
      </c>
      <c r="AT5" s="75" t="s">
        <v>224</v>
      </c>
      <c r="AU5" s="75" t="s">
        <v>225</v>
      </c>
      <c r="AV5" s="75" t="s">
        <v>226</v>
      </c>
      <c r="AW5" s="75" t="s">
        <v>227</v>
      </c>
      <c r="AX5" s="75" t="s">
        <v>228</v>
      </c>
      <c r="AY5" s="75" t="s">
        <v>229</v>
      </c>
      <c r="AZ5" s="75" t="s">
        <v>297</v>
      </c>
      <c r="BA5" s="76" t="s">
        <v>230</v>
      </c>
      <c r="BB5" s="77" t="s">
        <v>231</v>
      </c>
      <c r="BC5" s="77" t="s">
        <v>232</v>
      </c>
      <c r="BD5" s="77" t="s">
        <v>233</v>
      </c>
      <c r="BE5" s="77" t="s">
        <v>234</v>
      </c>
      <c r="BF5" s="77" t="s">
        <v>235</v>
      </c>
      <c r="BG5" s="77" t="s">
        <v>236</v>
      </c>
      <c r="BH5" s="77" t="s">
        <v>237</v>
      </c>
      <c r="BI5" s="77" t="s">
        <v>238</v>
      </c>
      <c r="BJ5" s="77" t="s">
        <v>239</v>
      </c>
      <c r="BK5" s="77" t="s">
        <v>298</v>
      </c>
      <c r="BL5" s="77" t="s">
        <v>240</v>
      </c>
      <c r="BM5" s="77" t="s">
        <v>241</v>
      </c>
      <c r="BN5" s="77" t="s">
        <v>242</v>
      </c>
      <c r="BO5" s="77" t="s">
        <v>243</v>
      </c>
      <c r="BP5" s="77" t="s">
        <v>244</v>
      </c>
      <c r="BQ5" s="77" t="s">
        <v>245</v>
      </c>
      <c r="BR5" s="77" t="s">
        <v>246</v>
      </c>
      <c r="BS5" s="77" t="s">
        <v>247</v>
      </c>
      <c r="BT5" s="77" t="s">
        <v>248</v>
      </c>
      <c r="BU5" s="77" t="s">
        <v>299</v>
      </c>
      <c r="BV5" s="75" t="s">
        <v>147</v>
      </c>
      <c r="BW5" s="75" t="s">
        <v>148</v>
      </c>
      <c r="BX5" s="75" t="s">
        <v>149</v>
      </c>
      <c r="BY5" s="75" t="s">
        <v>150</v>
      </c>
      <c r="BZ5" s="75" t="s">
        <v>151</v>
      </c>
      <c r="CA5" s="75" t="s">
        <v>45</v>
      </c>
      <c r="CB5" s="75" t="s">
        <v>152</v>
      </c>
      <c r="CC5" s="75" t="s">
        <v>249</v>
      </c>
      <c r="CD5" s="75" t="s">
        <v>250</v>
      </c>
      <c r="CE5" s="75" t="s">
        <v>251</v>
      </c>
      <c r="CF5" s="75" t="s">
        <v>300</v>
      </c>
      <c r="CG5" s="75" t="s">
        <v>252</v>
      </c>
      <c r="CH5" s="75" t="s">
        <v>253</v>
      </c>
      <c r="CI5" s="75" t="s">
        <v>254</v>
      </c>
      <c r="CJ5" s="75" t="s">
        <v>155</v>
      </c>
      <c r="CK5" s="75" t="s">
        <v>156</v>
      </c>
      <c r="CL5" s="75" t="s">
        <v>157</v>
      </c>
      <c r="CM5" s="75" t="s">
        <v>158</v>
      </c>
      <c r="CN5" s="75" t="s">
        <v>159</v>
      </c>
      <c r="CO5" s="75" t="s">
        <v>160</v>
      </c>
      <c r="CP5" s="75" t="s">
        <v>161</v>
      </c>
      <c r="CQ5" s="75" t="s">
        <v>162</v>
      </c>
      <c r="CR5" s="75" t="s">
        <v>163</v>
      </c>
      <c r="CS5" s="75" t="s">
        <v>301</v>
      </c>
      <c r="CT5" s="75" t="s">
        <v>164</v>
      </c>
      <c r="CU5" s="75" t="s">
        <v>255</v>
      </c>
      <c r="CV5" s="75" t="s">
        <v>256</v>
      </c>
      <c r="CW5" s="75" t="s">
        <v>257</v>
      </c>
      <c r="CX5" s="75" t="s">
        <v>258</v>
      </c>
      <c r="CY5" s="75" t="s">
        <v>259</v>
      </c>
      <c r="CZ5" s="75" t="s">
        <v>260</v>
      </c>
      <c r="DA5" s="75" t="s">
        <v>261</v>
      </c>
      <c r="DB5" s="75" t="s">
        <v>262</v>
      </c>
      <c r="DC5" s="75" t="s">
        <v>263</v>
      </c>
      <c r="DD5" s="75" t="s">
        <v>302</v>
      </c>
      <c r="DE5" s="75" t="s">
        <v>264</v>
      </c>
    </row>
    <row r="6" spans="2:109" x14ac:dyDescent="0.25">
      <c r="B6" s="4" t="s">
        <v>266</v>
      </c>
      <c r="C6" s="7" t="s">
        <v>267</v>
      </c>
      <c r="D6" s="7"/>
      <c r="E6" s="7">
        <v>-33.787249000000003</v>
      </c>
      <c r="F6" s="7">
        <v>151.13233</v>
      </c>
      <c r="G6" s="7" t="s">
        <v>265</v>
      </c>
      <c r="H6" s="78" t="s">
        <v>265</v>
      </c>
      <c r="I6" s="78" t="s">
        <v>265</v>
      </c>
      <c r="J6" s="78" t="s">
        <v>265</v>
      </c>
      <c r="K6" s="78" t="s">
        <v>265</v>
      </c>
      <c r="L6" s="78" t="s">
        <v>265</v>
      </c>
      <c r="M6" s="84">
        <v>96.05</v>
      </c>
      <c r="N6" s="84">
        <v>156.4</v>
      </c>
      <c r="O6" s="84">
        <v>233.75</v>
      </c>
      <c r="P6" s="84">
        <v>312.8</v>
      </c>
      <c r="Q6" s="84">
        <v>366.34999999999997</v>
      </c>
      <c r="R6" s="84">
        <v>433.5</v>
      </c>
      <c r="S6" s="84">
        <v>484.5</v>
      </c>
      <c r="T6" s="84">
        <v>536.35</v>
      </c>
      <c r="U6" s="84">
        <v>553.35</v>
      </c>
      <c r="V6" s="84">
        <v>581.4</v>
      </c>
      <c r="W6" s="84" t="s">
        <v>265</v>
      </c>
      <c r="X6" s="84" t="s">
        <v>265</v>
      </c>
      <c r="Y6" s="84" t="s">
        <v>265</v>
      </c>
      <c r="Z6" s="84" t="s">
        <v>265</v>
      </c>
      <c r="AA6" s="84" t="s">
        <v>265</v>
      </c>
      <c r="AB6" s="84" t="s">
        <v>265</v>
      </c>
      <c r="AC6" s="84" t="s">
        <v>265</v>
      </c>
      <c r="AD6" s="84" t="s">
        <v>265</v>
      </c>
      <c r="AE6" s="84" t="s">
        <v>265</v>
      </c>
      <c r="AF6" s="84" t="s">
        <v>265</v>
      </c>
      <c r="AG6" s="84" t="s">
        <v>265</v>
      </c>
      <c r="AH6" s="84" t="s">
        <v>265</v>
      </c>
      <c r="AI6" s="84" t="s">
        <v>265</v>
      </c>
      <c r="AJ6" s="84" t="s">
        <v>265</v>
      </c>
      <c r="AK6" s="84" t="s">
        <v>265</v>
      </c>
      <c r="AL6" s="84" t="s">
        <v>265</v>
      </c>
      <c r="AM6" s="84" t="s">
        <v>265</v>
      </c>
      <c r="AN6" s="84" t="s">
        <v>265</v>
      </c>
      <c r="AO6" s="84" t="s">
        <v>265</v>
      </c>
      <c r="AP6" s="84" t="s">
        <v>265</v>
      </c>
      <c r="AQ6" s="84" t="s">
        <v>265</v>
      </c>
      <c r="AR6" s="84" t="s">
        <v>265</v>
      </c>
      <c r="AS6" s="84" t="s">
        <v>265</v>
      </c>
      <c r="AT6" s="84" t="s">
        <v>265</v>
      </c>
      <c r="AU6" s="84" t="s">
        <v>265</v>
      </c>
      <c r="AV6" s="84" t="s">
        <v>265</v>
      </c>
      <c r="AW6" s="84" t="s">
        <v>265</v>
      </c>
      <c r="AX6" s="84" t="s">
        <v>265</v>
      </c>
      <c r="AY6" s="84" t="s">
        <v>265</v>
      </c>
      <c r="AZ6" s="84" t="s">
        <v>265</v>
      </c>
      <c r="BA6" s="79">
        <v>132</v>
      </c>
      <c r="BB6" s="78">
        <v>0</v>
      </c>
      <c r="BC6" s="78">
        <v>45</v>
      </c>
      <c r="BD6" s="78">
        <v>110</v>
      </c>
      <c r="BE6" s="78">
        <v>181</v>
      </c>
      <c r="BF6" s="78">
        <v>219</v>
      </c>
      <c r="BG6" s="78">
        <v>278</v>
      </c>
      <c r="BH6" s="78">
        <v>321</v>
      </c>
      <c r="BI6" s="78">
        <v>379</v>
      </c>
      <c r="BJ6" s="78">
        <v>395</v>
      </c>
      <c r="BK6" s="78">
        <v>416</v>
      </c>
      <c r="BL6" s="78">
        <v>0</v>
      </c>
      <c r="BM6" s="78">
        <v>45</v>
      </c>
      <c r="BN6" s="78">
        <v>110</v>
      </c>
      <c r="BO6" s="78">
        <v>181</v>
      </c>
      <c r="BP6" s="78">
        <v>219</v>
      </c>
      <c r="BQ6" s="78">
        <v>278</v>
      </c>
      <c r="BR6" s="78">
        <v>321</v>
      </c>
      <c r="BS6" s="78">
        <v>379</v>
      </c>
      <c r="BT6" s="78">
        <v>395</v>
      </c>
      <c r="BU6" s="78">
        <v>416</v>
      </c>
      <c r="BV6" s="78" t="s">
        <v>268</v>
      </c>
      <c r="BW6" s="80">
        <v>162.30000000000001</v>
      </c>
      <c r="BX6" s="80">
        <v>0.14299999999999999</v>
      </c>
      <c r="BY6" s="81" t="s">
        <v>303</v>
      </c>
      <c r="BZ6" s="8">
        <v>47088</v>
      </c>
      <c r="CA6" s="82" t="s">
        <v>59</v>
      </c>
      <c r="CB6" s="67">
        <f>BW6*0.0354/(1+0.0354)</f>
        <v>5.548985899169403</v>
      </c>
      <c r="CC6" s="78">
        <v>0</v>
      </c>
      <c r="CD6" s="78">
        <v>0</v>
      </c>
      <c r="CE6" s="78">
        <v>0</v>
      </c>
      <c r="CF6" s="78">
        <v>0</v>
      </c>
      <c r="CG6" s="78" t="s">
        <v>269</v>
      </c>
      <c r="CH6" s="78" t="s">
        <v>265</v>
      </c>
      <c r="CI6" s="78" t="s">
        <v>265</v>
      </c>
      <c r="CJ6" s="84">
        <v>0</v>
      </c>
      <c r="CK6" s="84">
        <v>0.01</v>
      </c>
      <c r="CL6" s="84">
        <v>10.96</v>
      </c>
      <c r="CM6" s="84">
        <v>3048.83</v>
      </c>
      <c r="CN6" s="84">
        <v>10250976.1</v>
      </c>
      <c r="CO6" s="84">
        <v>5631388194.8599997</v>
      </c>
      <c r="CP6" s="84">
        <v>24200369623.759998</v>
      </c>
      <c r="CQ6" s="84">
        <v>53156379670.410004</v>
      </c>
      <c r="CR6" s="84">
        <v>64027190043.419998</v>
      </c>
      <c r="CS6" s="84">
        <v>82683113520.710007</v>
      </c>
      <c r="CT6" s="79">
        <v>52024</v>
      </c>
      <c r="CU6" s="78">
        <v>0</v>
      </c>
      <c r="CV6" s="78">
        <v>1.9221897585729663E-7</v>
      </c>
      <c r="CW6" s="78">
        <v>2.1067199753959712E-4</v>
      </c>
      <c r="CX6" s="78">
        <v>5.8604298016300169E-2</v>
      </c>
      <c r="CY6" s="79">
        <v>197.04321274796249</v>
      </c>
      <c r="CZ6" s="79">
        <v>108245.96714708595</v>
      </c>
      <c r="DA6" s="79">
        <v>465177.02644471778</v>
      </c>
      <c r="DB6" s="79">
        <v>1021766.4860527834</v>
      </c>
      <c r="DC6" s="79">
        <v>1230724.0897166692</v>
      </c>
      <c r="DD6" s="79">
        <v>1589326.3401643473</v>
      </c>
      <c r="DE6" s="78"/>
    </row>
    <row r="7" spans="2:109" x14ac:dyDescent="0.25">
      <c r="B7" s="4" t="s">
        <v>304</v>
      </c>
      <c r="C7" s="7" t="s">
        <v>267</v>
      </c>
      <c r="D7" s="7"/>
      <c r="E7" s="7" t="s">
        <v>305</v>
      </c>
      <c r="F7" s="7">
        <v>151.19059999999999</v>
      </c>
      <c r="G7" s="7"/>
      <c r="H7" s="78"/>
      <c r="I7" s="78"/>
      <c r="J7" s="78"/>
      <c r="K7" s="78"/>
      <c r="L7" s="78"/>
      <c r="M7" s="84">
        <v>0</v>
      </c>
      <c r="N7" s="84">
        <v>30</v>
      </c>
      <c r="O7" s="84">
        <v>60</v>
      </c>
      <c r="P7" s="84">
        <v>120</v>
      </c>
      <c r="Q7" s="84">
        <v>140</v>
      </c>
      <c r="R7" s="84">
        <v>140</v>
      </c>
      <c r="S7" s="84">
        <v>140</v>
      </c>
      <c r="T7" s="84">
        <v>140</v>
      </c>
      <c r="U7" s="84">
        <v>140</v>
      </c>
      <c r="V7" s="84">
        <v>140</v>
      </c>
      <c r="W7" s="84" t="s">
        <v>265</v>
      </c>
      <c r="X7" s="84" t="s">
        <v>265</v>
      </c>
      <c r="Y7" s="84" t="s">
        <v>265</v>
      </c>
      <c r="Z7" s="84" t="s">
        <v>265</v>
      </c>
      <c r="AA7" s="84" t="s">
        <v>265</v>
      </c>
      <c r="AB7" s="84" t="s">
        <v>265</v>
      </c>
      <c r="AC7" s="84" t="s">
        <v>265</v>
      </c>
      <c r="AD7" s="84" t="s">
        <v>265</v>
      </c>
      <c r="AE7" s="84" t="s">
        <v>265</v>
      </c>
      <c r="AF7" s="84" t="s">
        <v>265</v>
      </c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79">
        <v>132</v>
      </c>
      <c r="BB7" s="78">
        <v>0</v>
      </c>
      <c r="BC7" s="78">
        <v>30</v>
      </c>
      <c r="BD7" s="78">
        <v>60</v>
      </c>
      <c r="BE7" s="78">
        <v>120</v>
      </c>
      <c r="BF7" s="78">
        <v>140</v>
      </c>
      <c r="BG7" s="78">
        <v>140</v>
      </c>
      <c r="BH7" s="78">
        <v>140</v>
      </c>
      <c r="BI7" s="78">
        <v>140</v>
      </c>
      <c r="BJ7" s="78">
        <v>140</v>
      </c>
      <c r="BK7" s="78">
        <v>140</v>
      </c>
      <c r="BL7" s="78">
        <v>0</v>
      </c>
      <c r="BM7" s="78">
        <v>29.4</v>
      </c>
      <c r="BN7" s="78">
        <v>58.8</v>
      </c>
      <c r="BO7" s="78">
        <v>117.6</v>
      </c>
      <c r="BP7" s="78">
        <v>137.19999999999999</v>
      </c>
      <c r="BQ7" s="78">
        <v>137.19999999999999</v>
      </c>
      <c r="BR7" s="78">
        <v>137.19999999999999</v>
      </c>
      <c r="BS7" s="78">
        <v>137.19999999999999</v>
      </c>
      <c r="BT7" s="78">
        <v>137.19999999999999</v>
      </c>
      <c r="BU7" s="78">
        <v>137.19999999999999</v>
      </c>
      <c r="BV7" s="78" t="s">
        <v>306</v>
      </c>
      <c r="BW7" s="80">
        <v>31.3</v>
      </c>
      <c r="BX7" s="80">
        <f>BW7*0.005</f>
        <v>0.1565</v>
      </c>
      <c r="BY7" s="81" t="s">
        <v>303</v>
      </c>
      <c r="BZ7" s="8">
        <v>47453</v>
      </c>
      <c r="CA7" s="83" t="s">
        <v>265</v>
      </c>
      <c r="CB7" s="67">
        <f>BW7*0.0354/(1+0.0354)</f>
        <v>1.0701371450647092</v>
      </c>
      <c r="CC7" s="78">
        <v>0</v>
      </c>
      <c r="CD7" s="78">
        <v>0</v>
      </c>
      <c r="CE7" s="78">
        <v>0</v>
      </c>
      <c r="CF7" s="78">
        <v>0</v>
      </c>
      <c r="CG7" s="78" t="s">
        <v>307</v>
      </c>
      <c r="CH7" s="78" t="s">
        <v>265</v>
      </c>
      <c r="CI7" s="78" t="s">
        <v>265</v>
      </c>
      <c r="CJ7" s="85">
        <v>0</v>
      </c>
      <c r="CK7" s="85">
        <v>13398469056</v>
      </c>
      <c r="CL7" s="85">
        <v>26796938112</v>
      </c>
      <c r="CM7" s="85">
        <v>53593876224</v>
      </c>
      <c r="CN7" s="85">
        <v>62526188928</v>
      </c>
      <c r="CO7" s="85">
        <v>62526188928</v>
      </c>
      <c r="CP7" s="85">
        <v>62526188928</v>
      </c>
      <c r="CQ7" s="85">
        <v>62526188928</v>
      </c>
      <c r="CR7" s="85">
        <v>62526188928</v>
      </c>
      <c r="CS7" s="85">
        <v>62526188928</v>
      </c>
      <c r="CT7" s="79">
        <v>52024</v>
      </c>
      <c r="CU7" s="79">
        <v>0</v>
      </c>
      <c r="CV7" s="79">
        <v>257544</v>
      </c>
      <c r="CW7" s="79">
        <v>515088</v>
      </c>
      <c r="CX7" s="79">
        <v>1030176</v>
      </c>
      <c r="CY7" s="79">
        <v>1201872</v>
      </c>
      <c r="CZ7" s="79">
        <v>1201872</v>
      </c>
      <c r="DA7" s="79">
        <v>1201872</v>
      </c>
      <c r="DB7" s="79">
        <v>1201872</v>
      </c>
      <c r="DC7" s="79">
        <v>1201872</v>
      </c>
      <c r="DD7" s="79">
        <v>1201872</v>
      </c>
      <c r="DE7" s="78"/>
    </row>
    <row r="8" spans="2:109" x14ac:dyDescent="0.25">
      <c r="B8" s="7"/>
      <c r="C8" s="7"/>
      <c r="D8" s="7"/>
      <c r="E8" s="7"/>
      <c r="F8" s="7"/>
      <c r="G8" s="7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9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</row>
    <row r="9" spans="2:109" x14ac:dyDescent="0.25">
      <c r="B9" s="7"/>
      <c r="C9" s="7"/>
      <c r="D9" s="7"/>
      <c r="E9" s="7"/>
      <c r="F9" s="7"/>
      <c r="G9" s="7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9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</row>
    <row r="10" spans="2:109" x14ac:dyDescent="0.25">
      <c r="B10" s="7"/>
      <c r="C10" s="7"/>
      <c r="D10" s="7"/>
      <c r="E10" s="7"/>
      <c r="F10" s="7"/>
      <c r="G10" s="7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9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</row>
    <row r="11" spans="2:109" x14ac:dyDescent="0.25">
      <c r="B11" s="7"/>
      <c r="C11" s="7"/>
      <c r="D11" s="7"/>
      <c r="E11" s="7"/>
      <c r="F11" s="7"/>
      <c r="G11" s="7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9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</row>
    <row r="12" spans="2:109" x14ac:dyDescent="0.25">
      <c r="B12" s="7"/>
      <c r="C12" s="7"/>
      <c r="D12" s="7"/>
      <c r="E12" s="7"/>
      <c r="F12" s="7"/>
      <c r="G12" s="7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9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</row>
    <row r="13" spans="2:109" x14ac:dyDescent="0.25">
      <c r="B13" s="7"/>
      <c r="C13" s="7"/>
      <c r="D13" s="7"/>
      <c r="E13" s="7"/>
      <c r="F13" s="7"/>
      <c r="G13" s="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9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</row>
    <row r="14" spans="2:109" x14ac:dyDescent="0.25">
      <c r="B14" s="7"/>
      <c r="C14" s="7"/>
      <c r="D14" s="7"/>
      <c r="E14" s="7"/>
      <c r="F14" s="7"/>
      <c r="G14" s="7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9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</row>
    <row r="15" spans="2:109" x14ac:dyDescent="0.25">
      <c r="B15" s="7"/>
      <c r="C15" s="7"/>
      <c r="D15" s="7"/>
      <c r="E15" s="7"/>
      <c r="F15" s="7"/>
      <c r="G15" s="7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9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</row>
    <row r="16" spans="2:109" x14ac:dyDescent="0.25">
      <c r="B16" s="7"/>
      <c r="C16" s="7"/>
      <c r="D16" s="7"/>
      <c r="E16" s="7"/>
      <c r="F16" s="7"/>
      <c r="G16" s="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9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</row>
    <row r="17" spans="2:109" x14ac:dyDescent="0.25">
      <c r="B17" s="7"/>
      <c r="C17" s="7"/>
      <c r="D17" s="7"/>
      <c r="E17" s="7"/>
      <c r="F17" s="7"/>
      <c r="G17" s="7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9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</row>
    <row r="18" spans="2:109" x14ac:dyDescent="0.25">
      <c r="B18" s="7"/>
      <c r="C18" s="7"/>
      <c r="D18" s="7"/>
      <c r="E18" s="7"/>
      <c r="F18" s="7"/>
      <c r="G18" s="7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9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</row>
    <row r="19" spans="2:109" x14ac:dyDescent="0.25">
      <c r="B19" s="7"/>
      <c r="C19" s="7"/>
      <c r="D19" s="7"/>
      <c r="E19" s="7"/>
      <c r="F19" s="7"/>
      <c r="G19" s="7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9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</row>
  </sheetData>
  <pageMargins left="0.7" right="0.7" top="0.75" bottom="0.75" header="0.3" footer="0.3"/>
  <headerFooter>
    <oddFooter><![CDATA[&L_x000D_&1#&"Calibri"&8&K000000 For Official use only]]>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B2:CN24"/>
  <sheetViews>
    <sheetView zoomScale="70" zoomScaleNormal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37" sqref="F37"/>
    </sheetView>
  </sheetViews>
  <sheetFormatPr defaultColWidth="12.5703125" defaultRowHeight="15.75" x14ac:dyDescent="0.25"/>
  <cols>
    <col min="1" max="1" width="4.140625" style="1" customWidth="1"/>
    <col min="2" max="2" width="57.7109375" style="1" customWidth="1"/>
    <col min="3" max="3" width="29.85546875" style="1" bestFit="1" customWidth="1"/>
    <col min="4" max="4" width="14.7109375" style="1" customWidth="1"/>
    <col min="5" max="5" width="16.7109375" style="1" customWidth="1"/>
    <col min="6" max="6" width="19.5703125" style="1" customWidth="1"/>
    <col min="7" max="7" width="16.140625" style="1" customWidth="1"/>
    <col min="8" max="17" width="20.140625" style="1" customWidth="1"/>
    <col min="18" max="37" width="22.42578125" style="1" customWidth="1"/>
    <col min="38" max="38" width="12.42578125" style="1" customWidth="1"/>
    <col min="39" max="58" width="21.28515625" style="1" customWidth="1"/>
    <col min="59" max="68" width="18.42578125" style="1" customWidth="1"/>
    <col min="69" max="69" width="101.85546875" style="1" customWidth="1"/>
    <col min="70" max="70" width="25.5703125" style="1" customWidth="1"/>
    <col min="71" max="71" width="24.5703125" style="1" customWidth="1"/>
    <col min="72" max="72" width="20.140625" style="1" customWidth="1"/>
    <col min="73" max="73" width="21.140625" style="1" customWidth="1"/>
    <col min="74" max="74" width="25" style="1" customWidth="1"/>
    <col min="75" max="75" width="22.42578125" style="1" customWidth="1"/>
    <col min="76" max="78" width="18.42578125" style="1" customWidth="1"/>
    <col min="79" max="88" width="22.140625" style="1" customWidth="1"/>
    <col min="89" max="89" width="12.5703125" style="1"/>
    <col min="90" max="90" width="14.85546875" style="86" customWidth="1"/>
    <col min="91" max="91" width="17.5703125" style="86" customWidth="1"/>
    <col min="92" max="16384" width="12.5703125" style="1"/>
  </cols>
  <sheetData>
    <row r="2" spans="2:92" ht="32.25" x14ac:dyDescent="0.5">
      <c r="C2" s="2" t="s">
        <v>86</v>
      </c>
    </row>
    <row r="5" spans="2:92" ht="97.5" x14ac:dyDescent="0.25">
      <c r="B5" s="75" t="s">
        <v>87</v>
      </c>
      <c r="C5" s="75" t="s">
        <v>88</v>
      </c>
      <c r="D5" s="75" t="s">
        <v>89</v>
      </c>
      <c r="E5" s="75" t="s">
        <v>90</v>
      </c>
      <c r="F5" s="75" t="s">
        <v>6</v>
      </c>
      <c r="G5" s="75" t="s">
        <v>91</v>
      </c>
      <c r="H5" s="75" t="s">
        <v>92</v>
      </c>
      <c r="I5" s="75" t="s">
        <v>93</v>
      </c>
      <c r="J5" s="75" t="s">
        <v>94</v>
      </c>
      <c r="K5" s="75" t="s">
        <v>95</v>
      </c>
      <c r="L5" s="75" t="s">
        <v>96</v>
      </c>
      <c r="M5" s="75" t="s">
        <v>97</v>
      </c>
      <c r="N5" s="75" t="s">
        <v>98</v>
      </c>
      <c r="O5" s="75" t="s">
        <v>99</v>
      </c>
      <c r="P5" s="75" t="s">
        <v>100</v>
      </c>
      <c r="Q5" s="75" t="s">
        <v>308</v>
      </c>
      <c r="R5" s="75" t="s">
        <v>101</v>
      </c>
      <c r="S5" s="75" t="s">
        <v>102</v>
      </c>
      <c r="T5" s="75" t="s">
        <v>103</v>
      </c>
      <c r="U5" s="75" t="s">
        <v>104</v>
      </c>
      <c r="V5" s="75" t="s">
        <v>105</v>
      </c>
      <c r="W5" s="75" t="s">
        <v>106</v>
      </c>
      <c r="X5" s="75" t="s">
        <v>107</v>
      </c>
      <c r="Y5" s="75" t="s">
        <v>108</v>
      </c>
      <c r="Z5" s="75" t="s">
        <v>109</v>
      </c>
      <c r="AA5" s="75" t="s">
        <v>309</v>
      </c>
      <c r="AB5" s="75" t="s">
        <v>110</v>
      </c>
      <c r="AC5" s="75" t="s">
        <v>111</v>
      </c>
      <c r="AD5" s="75" t="s">
        <v>112</v>
      </c>
      <c r="AE5" s="75" t="s">
        <v>113</v>
      </c>
      <c r="AF5" s="75" t="s">
        <v>114</v>
      </c>
      <c r="AG5" s="75" t="s">
        <v>115</v>
      </c>
      <c r="AH5" s="75" t="s">
        <v>116</v>
      </c>
      <c r="AI5" s="75" t="s">
        <v>117</v>
      </c>
      <c r="AJ5" s="75" t="s">
        <v>118</v>
      </c>
      <c r="AK5" s="75" t="s">
        <v>310</v>
      </c>
      <c r="AL5" s="75" t="s">
        <v>119</v>
      </c>
      <c r="AM5" s="75" t="s">
        <v>120</v>
      </c>
      <c r="AN5" s="75" t="s">
        <v>121</v>
      </c>
      <c r="AO5" s="75" t="s">
        <v>122</v>
      </c>
      <c r="AP5" s="75" t="s">
        <v>123</v>
      </c>
      <c r="AQ5" s="75" t="s">
        <v>124</v>
      </c>
      <c r="AR5" s="75" t="s">
        <v>125</v>
      </c>
      <c r="AS5" s="75" t="s">
        <v>126</v>
      </c>
      <c r="AT5" s="75" t="s">
        <v>127</v>
      </c>
      <c r="AU5" s="75" t="s">
        <v>128</v>
      </c>
      <c r="AV5" s="75" t="s">
        <v>311</v>
      </c>
      <c r="AW5" s="75" t="s">
        <v>129</v>
      </c>
      <c r="AX5" s="75" t="s">
        <v>130</v>
      </c>
      <c r="AY5" s="75" t="s">
        <v>131</v>
      </c>
      <c r="AZ5" s="75" t="s">
        <v>132</v>
      </c>
      <c r="BA5" s="75" t="s">
        <v>133</v>
      </c>
      <c r="BB5" s="75" t="s">
        <v>134</v>
      </c>
      <c r="BC5" s="75" t="s">
        <v>135</v>
      </c>
      <c r="BD5" s="75" t="s">
        <v>136</v>
      </c>
      <c r="BE5" s="75" t="s">
        <v>137</v>
      </c>
      <c r="BF5" s="75" t="s">
        <v>312</v>
      </c>
      <c r="BG5" s="75" t="s">
        <v>138</v>
      </c>
      <c r="BH5" s="75" t="s">
        <v>139</v>
      </c>
      <c r="BI5" s="75" t="s">
        <v>140</v>
      </c>
      <c r="BJ5" s="75" t="s">
        <v>141</v>
      </c>
      <c r="BK5" s="75" t="s">
        <v>142</v>
      </c>
      <c r="BL5" s="75" t="s">
        <v>143</v>
      </c>
      <c r="BM5" s="75" t="s">
        <v>144</v>
      </c>
      <c r="BN5" s="75" t="s">
        <v>145</v>
      </c>
      <c r="BO5" s="75" t="s">
        <v>146</v>
      </c>
      <c r="BP5" s="75" t="s">
        <v>313</v>
      </c>
      <c r="BQ5" s="75" t="s">
        <v>147</v>
      </c>
      <c r="BR5" s="75" t="s">
        <v>148</v>
      </c>
      <c r="BS5" s="75" t="s">
        <v>149</v>
      </c>
      <c r="BT5" s="75" t="s">
        <v>150</v>
      </c>
      <c r="BU5" s="75" t="s">
        <v>151</v>
      </c>
      <c r="BV5" s="75" t="s">
        <v>45</v>
      </c>
      <c r="BW5" s="75" t="s">
        <v>152</v>
      </c>
      <c r="BX5" s="75" t="s">
        <v>153</v>
      </c>
      <c r="BY5" s="75" t="s">
        <v>154</v>
      </c>
      <c r="BZ5" s="75" t="s">
        <v>314</v>
      </c>
      <c r="CA5" s="75" t="s">
        <v>155</v>
      </c>
      <c r="CB5" s="75" t="s">
        <v>156</v>
      </c>
      <c r="CC5" s="75" t="s">
        <v>157</v>
      </c>
      <c r="CD5" s="75" t="s">
        <v>158</v>
      </c>
      <c r="CE5" s="75" t="s">
        <v>159</v>
      </c>
      <c r="CF5" s="75" t="s">
        <v>160</v>
      </c>
      <c r="CG5" s="75" t="s">
        <v>161</v>
      </c>
      <c r="CH5" s="75" t="s">
        <v>162</v>
      </c>
      <c r="CI5" s="75" t="s">
        <v>163</v>
      </c>
      <c r="CJ5" s="75" t="s">
        <v>301</v>
      </c>
      <c r="CK5" s="75" t="s">
        <v>164</v>
      </c>
      <c r="CL5" s="88" t="s">
        <v>165</v>
      </c>
      <c r="CM5" s="88" t="s">
        <v>166</v>
      </c>
      <c r="CN5" s="75" t="s">
        <v>167</v>
      </c>
    </row>
    <row r="6" spans="2:92" x14ac:dyDescent="0.25">
      <c r="B6" s="4" t="s">
        <v>168</v>
      </c>
      <c r="C6" s="7" t="s">
        <v>169</v>
      </c>
      <c r="D6" s="7">
        <v>-33.9150144165379</v>
      </c>
      <c r="E6" s="7">
        <v>151.18719192268401</v>
      </c>
      <c r="F6" s="7">
        <v>-33.906791156528897</v>
      </c>
      <c r="G6" s="7">
        <v>151.183421903094</v>
      </c>
      <c r="H6" s="84">
        <v>97.17</v>
      </c>
      <c r="I6" s="84">
        <v>97.17</v>
      </c>
      <c r="J6" s="84">
        <v>97.17</v>
      </c>
      <c r="K6" s="84">
        <v>97.17</v>
      </c>
      <c r="L6" s="84">
        <v>97.17</v>
      </c>
      <c r="M6" s="84">
        <v>97.17</v>
      </c>
      <c r="N6" s="84">
        <v>97.17</v>
      </c>
      <c r="O6" s="84">
        <v>97.17</v>
      </c>
      <c r="P6" s="84">
        <v>97.17</v>
      </c>
      <c r="Q6" s="84">
        <v>97.17</v>
      </c>
      <c r="R6" s="84">
        <v>37.003372192400001</v>
      </c>
      <c r="S6" s="84">
        <v>36.230705261200001</v>
      </c>
      <c r="T6" s="84">
        <v>38.388614654500003</v>
      </c>
      <c r="U6" s="84">
        <v>40.020740508999999</v>
      </c>
      <c r="V6" s="84">
        <v>39.358039855999998</v>
      </c>
      <c r="W6" s="84">
        <v>38.985210418699999</v>
      </c>
      <c r="X6" s="84">
        <v>41.576061248800002</v>
      </c>
      <c r="Y6" s="84">
        <v>61.6405296326</v>
      </c>
      <c r="Z6" s="84">
        <v>59.687553405800003</v>
      </c>
      <c r="AA6" s="84">
        <v>59.031898498499999</v>
      </c>
      <c r="AB6" s="84" t="s">
        <v>59</v>
      </c>
      <c r="AC6" s="84" t="s">
        <v>59</v>
      </c>
      <c r="AD6" s="84" t="s">
        <v>59</v>
      </c>
      <c r="AE6" s="84" t="s">
        <v>59</v>
      </c>
      <c r="AF6" s="84" t="s">
        <v>59</v>
      </c>
      <c r="AG6" s="84" t="s">
        <v>59</v>
      </c>
      <c r="AH6" s="84" t="s">
        <v>59</v>
      </c>
      <c r="AI6" s="84" t="s">
        <v>59</v>
      </c>
      <c r="AJ6" s="84" t="s">
        <v>59</v>
      </c>
      <c r="AK6" s="84" t="s">
        <v>59</v>
      </c>
      <c r="AL6" s="78" t="s">
        <v>68</v>
      </c>
      <c r="AM6" s="78">
        <v>0</v>
      </c>
      <c r="AN6" s="78">
        <v>0</v>
      </c>
      <c r="AO6" s="78">
        <v>0</v>
      </c>
      <c r="AP6" s="78">
        <v>0</v>
      </c>
      <c r="AQ6" s="78">
        <v>0</v>
      </c>
      <c r="AR6" s="78">
        <v>0</v>
      </c>
      <c r="AS6" s="78">
        <v>0</v>
      </c>
      <c r="AT6" s="78">
        <v>0</v>
      </c>
      <c r="AU6" s="78">
        <v>0</v>
      </c>
      <c r="AV6" s="78">
        <v>0</v>
      </c>
      <c r="AW6" s="78">
        <v>0</v>
      </c>
      <c r="AX6" s="78">
        <v>0</v>
      </c>
      <c r="AY6" s="78">
        <v>0</v>
      </c>
      <c r="AZ6" s="78">
        <v>0</v>
      </c>
      <c r="BA6" s="78">
        <v>0</v>
      </c>
      <c r="BB6" s="78">
        <v>0</v>
      </c>
      <c r="BC6" s="78">
        <v>0</v>
      </c>
      <c r="BD6" s="78">
        <v>0</v>
      </c>
      <c r="BE6" s="78">
        <v>0</v>
      </c>
      <c r="BF6" s="78">
        <v>0</v>
      </c>
      <c r="BG6" s="78">
        <v>0</v>
      </c>
      <c r="BH6" s="78">
        <v>0</v>
      </c>
      <c r="BI6" s="78">
        <v>0</v>
      </c>
      <c r="BJ6" s="78">
        <v>0</v>
      </c>
      <c r="BK6" s="78">
        <v>22.919604471938399</v>
      </c>
      <c r="BL6" s="78">
        <v>26.014689422200501</v>
      </c>
      <c r="BM6" s="78">
        <v>29.809132782961498</v>
      </c>
      <c r="BN6" s="78">
        <v>33.762223709089298</v>
      </c>
      <c r="BO6" s="78">
        <v>38.255131845762193</v>
      </c>
      <c r="BP6" s="78">
        <v>43.127221533724693</v>
      </c>
      <c r="BQ6" s="78" t="s">
        <v>170</v>
      </c>
      <c r="BR6" s="55">
        <v>20.3</v>
      </c>
      <c r="BS6" s="55">
        <f>BR6*0.002</f>
        <v>4.0600000000000004E-2</v>
      </c>
      <c r="BT6" s="96">
        <v>0.3</v>
      </c>
      <c r="BU6" s="57">
        <v>47362</v>
      </c>
      <c r="BV6" s="97" t="s">
        <v>59</v>
      </c>
      <c r="BW6" s="97">
        <f>BR6*0.0354/(1+0.0354)</f>
        <v>0.69405060846049837</v>
      </c>
      <c r="BX6" s="78">
        <v>97.17</v>
      </c>
      <c r="BY6" s="78">
        <v>97.17</v>
      </c>
      <c r="BZ6" s="78">
        <v>97.17</v>
      </c>
      <c r="CA6" s="89">
        <v>122021.68191506807</v>
      </c>
      <c r="CB6" s="89">
        <v>128016.9193751382</v>
      </c>
      <c r="CC6" s="89">
        <v>134472.09488201485</v>
      </c>
      <c r="CD6" s="89">
        <v>141413.41586396072</v>
      </c>
      <c r="CE6" s="89">
        <v>1634942.1080594398</v>
      </c>
      <c r="CF6" s="89">
        <v>1843618.2239712975</v>
      </c>
      <c r="CG6" s="89">
        <v>2098210.5358573138</v>
      </c>
      <c r="CH6" s="89">
        <v>2363691.2825330338</v>
      </c>
      <c r="CI6" s="89">
        <v>2664834.1554945321</v>
      </c>
      <c r="CJ6" s="89">
        <v>2991203.2165518128</v>
      </c>
      <c r="CK6" s="90">
        <v>64837.626996108404</v>
      </c>
      <c r="CL6" s="91">
        <v>0.6762432586631979</v>
      </c>
      <c r="CM6" s="91">
        <v>1.852721256611501E-3</v>
      </c>
      <c r="CN6" s="7">
        <v>1</v>
      </c>
    </row>
    <row r="7" spans="2:92" x14ac:dyDescent="0.25">
      <c r="B7" s="4" t="s">
        <v>171</v>
      </c>
      <c r="C7" s="7" t="s">
        <v>169</v>
      </c>
      <c r="D7" s="7">
        <v>-33.9150144165379</v>
      </c>
      <c r="E7" s="7">
        <v>151.18719192268401</v>
      </c>
      <c r="F7" s="7">
        <v>-33.906791156528897</v>
      </c>
      <c r="G7" s="7">
        <v>151.183421903094</v>
      </c>
      <c r="H7" s="84">
        <v>97.17</v>
      </c>
      <c r="I7" s="84">
        <v>97.17</v>
      </c>
      <c r="J7" s="84">
        <v>97.17</v>
      </c>
      <c r="K7" s="84">
        <v>97.17</v>
      </c>
      <c r="L7" s="84">
        <v>97.17</v>
      </c>
      <c r="M7" s="84">
        <v>97.17</v>
      </c>
      <c r="N7" s="84">
        <v>97.17</v>
      </c>
      <c r="O7" s="84">
        <v>97.17</v>
      </c>
      <c r="P7" s="84">
        <v>97.17</v>
      </c>
      <c r="Q7" s="84">
        <v>97.17</v>
      </c>
      <c r="R7" s="84">
        <v>37.729370117199998</v>
      </c>
      <c r="S7" s="84">
        <v>37.026096344000003</v>
      </c>
      <c r="T7" s="84">
        <v>39.209777832</v>
      </c>
      <c r="U7" s="84">
        <v>40.857387542700003</v>
      </c>
      <c r="V7" s="84">
        <v>40.130680084200002</v>
      </c>
      <c r="W7" s="84">
        <v>39.786613464399998</v>
      </c>
      <c r="X7" s="84">
        <v>42.404487609900002</v>
      </c>
      <c r="Y7" s="84">
        <v>62.811557769799997</v>
      </c>
      <c r="Z7" s="84">
        <v>60.801631927499997</v>
      </c>
      <c r="AA7" s="84">
        <v>60.1558761597</v>
      </c>
      <c r="AB7" s="84" t="s">
        <v>59</v>
      </c>
      <c r="AC7" s="84" t="s">
        <v>59</v>
      </c>
      <c r="AD7" s="84" t="s">
        <v>59</v>
      </c>
      <c r="AE7" s="84" t="s">
        <v>59</v>
      </c>
      <c r="AF7" s="84" t="s">
        <v>59</v>
      </c>
      <c r="AG7" s="84" t="s">
        <v>59</v>
      </c>
      <c r="AH7" s="84" t="s">
        <v>59</v>
      </c>
      <c r="AI7" s="84" t="s">
        <v>59</v>
      </c>
      <c r="AJ7" s="84" t="s">
        <v>59</v>
      </c>
      <c r="AK7" s="84" t="s">
        <v>59</v>
      </c>
      <c r="AL7" s="78" t="s">
        <v>68</v>
      </c>
      <c r="AM7" s="78">
        <v>0</v>
      </c>
      <c r="AN7" s="78">
        <v>0</v>
      </c>
      <c r="AO7" s="78">
        <v>0</v>
      </c>
      <c r="AP7" s="78">
        <v>0</v>
      </c>
      <c r="AQ7" s="78">
        <v>0</v>
      </c>
      <c r="AR7" s="78">
        <v>0</v>
      </c>
      <c r="AS7" s="78">
        <v>0</v>
      </c>
      <c r="AT7" s="78">
        <v>0</v>
      </c>
      <c r="AU7" s="78">
        <v>0</v>
      </c>
      <c r="AV7" s="78">
        <v>0</v>
      </c>
      <c r="AW7" s="78">
        <v>0</v>
      </c>
      <c r="AX7" s="78">
        <v>0</v>
      </c>
      <c r="AY7" s="78">
        <v>0</v>
      </c>
      <c r="AZ7" s="78">
        <v>0</v>
      </c>
      <c r="BA7" s="78">
        <v>0</v>
      </c>
      <c r="BB7" s="78">
        <v>0</v>
      </c>
      <c r="BC7" s="78">
        <v>0</v>
      </c>
      <c r="BD7" s="78">
        <v>0</v>
      </c>
      <c r="BE7" s="78">
        <v>0</v>
      </c>
      <c r="BF7" s="78">
        <v>0</v>
      </c>
      <c r="BG7" s="92" t="s">
        <v>172</v>
      </c>
      <c r="BH7" s="93"/>
      <c r="BI7" s="93"/>
      <c r="BJ7" s="93"/>
      <c r="BK7" s="93"/>
      <c r="BL7" s="93"/>
      <c r="BM7" s="93"/>
      <c r="BN7" s="93"/>
      <c r="BO7" s="93"/>
      <c r="BP7" s="94"/>
      <c r="BQ7" s="78" t="s">
        <v>170</v>
      </c>
      <c r="BR7" s="43"/>
      <c r="BS7" s="43"/>
      <c r="BT7" s="98"/>
      <c r="BU7" s="44"/>
      <c r="BV7" s="99"/>
      <c r="BW7" s="99"/>
      <c r="BX7" s="78">
        <v>97.17</v>
      </c>
      <c r="BY7" s="78">
        <v>97.17</v>
      </c>
      <c r="BZ7" s="78">
        <v>97.17</v>
      </c>
      <c r="CA7" s="92" t="s">
        <v>172</v>
      </c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4"/>
      <c r="CN7" s="7">
        <v>1</v>
      </c>
    </row>
    <row r="8" spans="2:92" x14ac:dyDescent="0.25">
      <c r="B8" s="4" t="s">
        <v>173</v>
      </c>
      <c r="C8" s="7" t="s">
        <v>169</v>
      </c>
      <c r="D8" s="7">
        <v>-33.9150144165379</v>
      </c>
      <c r="E8" s="7">
        <v>151.18719192268401</v>
      </c>
      <c r="F8" s="7">
        <v>-33.911846687937498</v>
      </c>
      <c r="G8" s="7">
        <v>151.16239750643101</v>
      </c>
      <c r="H8" s="84">
        <v>99.45</v>
      </c>
      <c r="I8" s="84">
        <v>99.45</v>
      </c>
      <c r="J8" s="84">
        <v>99.45</v>
      </c>
      <c r="K8" s="84">
        <v>99.45</v>
      </c>
      <c r="L8" s="84">
        <v>99.45</v>
      </c>
      <c r="M8" s="84">
        <v>99.45</v>
      </c>
      <c r="N8" s="84">
        <v>99.45</v>
      </c>
      <c r="O8" s="84">
        <v>99.45</v>
      </c>
      <c r="P8" s="84">
        <v>99.45</v>
      </c>
      <c r="Q8" s="84">
        <v>99.45</v>
      </c>
      <c r="R8" s="84">
        <v>50.630203247099999</v>
      </c>
      <c r="S8" s="84">
        <v>51.337268829300001</v>
      </c>
      <c r="T8" s="84">
        <v>53.544006347699998</v>
      </c>
      <c r="U8" s="84">
        <v>55.214412689200003</v>
      </c>
      <c r="V8" s="84">
        <v>54.510673522899999</v>
      </c>
      <c r="W8" s="84">
        <v>54.501991271999998</v>
      </c>
      <c r="X8" s="84">
        <v>57.308586120599998</v>
      </c>
      <c r="Y8" s="84">
        <v>78.711410522500003</v>
      </c>
      <c r="Z8" s="84">
        <v>76.926658630399999</v>
      </c>
      <c r="AA8" s="84">
        <v>76.521041870100007</v>
      </c>
      <c r="AB8" s="84" t="s">
        <v>59</v>
      </c>
      <c r="AC8" s="84" t="s">
        <v>59</v>
      </c>
      <c r="AD8" s="84" t="s">
        <v>59</v>
      </c>
      <c r="AE8" s="84" t="s">
        <v>59</v>
      </c>
      <c r="AF8" s="84" t="s">
        <v>59</v>
      </c>
      <c r="AG8" s="84" t="s">
        <v>59</v>
      </c>
      <c r="AH8" s="84" t="s">
        <v>59</v>
      </c>
      <c r="AI8" s="84" t="s">
        <v>59</v>
      </c>
      <c r="AJ8" s="84" t="s">
        <v>59</v>
      </c>
      <c r="AK8" s="84" t="s">
        <v>59</v>
      </c>
      <c r="AL8" s="78" t="s">
        <v>68</v>
      </c>
      <c r="AM8" s="78">
        <v>0</v>
      </c>
      <c r="AN8" s="78">
        <v>0</v>
      </c>
      <c r="AO8" s="78">
        <v>0</v>
      </c>
      <c r="AP8" s="78">
        <v>0</v>
      </c>
      <c r="AQ8" s="78">
        <v>0</v>
      </c>
      <c r="AR8" s="78">
        <v>0</v>
      </c>
      <c r="AS8" s="78">
        <v>0</v>
      </c>
      <c r="AT8" s="78">
        <v>0</v>
      </c>
      <c r="AU8" s="78">
        <v>0</v>
      </c>
      <c r="AV8" s="78">
        <v>0</v>
      </c>
      <c r="AW8" s="78">
        <v>0</v>
      </c>
      <c r="AX8" s="78">
        <v>0</v>
      </c>
      <c r="AY8" s="78">
        <v>0</v>
      </c>
      <c r="AZ8" s="78">
        <v>0</v>
      </c>
      <c r="BA8" s="78">
        <v>0</v>
      </c>
      <c r="BB8" s="78">
        <v>0</v>
      </c>
      <c r="BC8" s="78">
        <v>0</v>
      </c>
      <c r="BD8" s="78">
        <v>0</v>
      </c>
      <c r="BE8" s="78">
        <v>0</v>
      </c>
      <c r="BF8" s="78">
        <v>0</v>
      </c>
      <c r="BG8" s="78">
        <v>0</v>
      </c>
      <c r="BH8" s="78">
        <v>0</v>
      </c>
      <c r="BI8" s="78">
        <v>0</v>
      </c>
      <c r="BJ8" s="78">
        <v>0</v>
      </c>
      <c r="BK8" s="78">
        <v>4.8769224077236106E-3</v>
      </c>
      <c r="BL8" s="78">
        <v>7.1667008437643204E-3</v>
      </c>
      <c r="BM8" s="78">
        <v>1.1189213377093998E-2</v>
      </c>
      <c r="BN8" s="78">
        <v>1.5557602255411102E-2</v>
      </c>
      <c r="BO8" s="78">
        <v>2.0570227516727203E-2</v>
      </c>
      <c r="BP8" s="78">
        <v>2.8270581935543194E-2</v>
      </c>
      <c r="BQ8" s="78" t="s">
        <v>174</v>
      </c>
      <c r="BR8" s="55">
        <v>1.03</v>
      </c>
      <c r="BS8" s="100" t="s">
        <v>315</v>
      </c>
      <c r="BT8" s="96">
        <v>0.3</v>
      </c>
      <c r="BU8" s="101">
        <v>46997</v>
      </c>
      <c r="BV8" s="102">
        <v>5</v>
      </c>
      <c r="BW8" s="97">
        <f>BR8*0.0354/(1+0.0354)</f>
        <v>3.5215375700212478E-2</v>
      </c>
      <c r="BX8" s="95">
        <v>99.45</v>
      </c>
      <c r="BY8" s="78">
        <v>99.45</v>
      </c>
      <c r="BZ8" s="78">
        <v>99.45</v>
      </c>
      <c r="CA8" s="89">
        <v>134426.58681397804</v>
      </c>
      <c r="CB8" s="89">
        <v>139684.8075145756</v>
      </c>
      <c r="CC8" s="89">
        <v>145383.65794785926</v>
      </c>
      <c r="CD8" s="89">
        <v>151550.70107495575</v>
      </c>
      <c r="CE8" s="89">
        <v>158512.54493214894</v>
      </c>
      <c r="CF8" s="89">
        <v>165835.93710090304</v>
      </c>
      <c r="CG8" s="89">
        <v>173816.70785226635</v>
      </c>
      <c r="CH8" s="89">
        <v>182408.07746131043</v>
      </c>
      <c r="CI8" s="89">
        <v>191686.38166600166</v>
      </c>
      <c r="CJ8" s="89">
        <v>201754.5619494952</v>
      </c>
      <c r="CK8" s="90">
        <v>57181</v>
      </c>
      <c r="CL8" s="91">
        <v>1.8036618585980661E-3</v>
      </c>
      <c r="CM8" s="91">
        <v>4.9415393386248386E-6</v>
      </c>
      <c r="CN8" s="7">
        <v>2</v>
      </c>
    </row>
    <row r="9" spans="2:92" x14ac:dyDescent="0.25">
      <c r="B9" s="4" t="s">
        <v>175</v>
      </c>
      <c r="C9" s="7" t="s">
        <v>169</v>
      </c>
      <c r="D9" s="7">
        <v>-33.9150144165379</v>
      </c>
      <c r="E9" s="7">
        <v>151.18719192268401</v>
      </c>
      <c r="F9" s="7">
        <v>-33.911846687937498</v>
      </c>
      <c r="G9" s="7">
        <v>151.16239750643101</v>
      </c>
      <c r="H9" s="84">
        <v>99.45</v>
      </c>
      <c r="I9" s="84">
        <v>99.45</v>
      </c>
      <c r="J9" s="84">
        <v>99.45</v>
      </c>
      <c r="K9" s="84">
        <v>99.45</v>
      </c>
      <c r="L9" s="84">
        <v>99.45</v>
      </c>
      <c r="M9" s="84">
        <v>99.45</v>
      </c>
      <c r="N9" s="84">
        <v>99.45</v>
      </c>
      <c r="O9" s="84">
        <v>99.45</v>
      </c>
      <c r="P9" s="84">
        <v>99.45</v>
      </c>
      <c r="Q9" s="84">
        <v>99.45</v>
      </c>
      <c r="R9" s="84">
        <v>50.588115692099997</v>
      </c>
      <c r="S9" s="84">
        <v>51.294120788599997</v>
      </c>
      <c r="T9" s="84">
        <v>53.516811370799999</v>
      </c>
      <c r="U9" s="84">
        <v>55.162811279300001</v>
      </c>
      <c r="V9" s="84">
        <v>54.4720535278</v>
      </c>
      <c r="W9" s="84">
        <v>54.445255279500003</v>
      </c>
      <c r="X9" s="84">
        <v>57.253746032700001</v>
      </c>
      <c r="Y9" s="84">
        <v>78.675102233900006</v>
      </c>
      <c r="Z9" s="84">
        <v>76.871376037600001</v>
      </c>
      <c r="AA9" s="84">
        <v>76.4677276611</v>
      </c>
      <c r="AB9" s="84" t="s">
        <v>59</v>
      </c>
      <c r="AC9" s="84" t="s">
        <v>59</v>
      </c>
      <c r="AD9" s="84" t="s">
        <v>59</v>
      </c>
      <c r="AE9" s="84" t="s">
        <v>59</v>
      </c>
      <c r="AF9" s="84" t="s">
        <v>59</v>
      </c>
      <c r="AG9" s="84" t="s">
        <v>59</v>
      </c>
      <c r="AH9" s="84" t="s">
        <v>59</v>
      </c>
      <c r="AI9" s="84" t="s">
        <v>59</v>
      </c>
      <c r="AJ9" s="84" t="s">
        <v>59</v>
      </c>
      <c r="AK9" s="84" t="s">
        <v>59</v>
      </c>
      <c r="AL9" s="78" t="s">
        <v>68</v>
      </c>
      <c r="AM9" s="78">
        <v>0</v>
      </c>
      <c r="AN9" s="78">
        <v>0</v>
      </c>
      <c r="AO9" s="78">
        <v>0</v>
      </c>
      <c r="AP9" s="78">
        <v>0</v>
      </c>
      <c r="AQ9" s="78">
        <v>0</v>
      </c>
      <c r="AR9" s="78">
        <v>0</v>
      </c>
      <c r="AS9" s="78">
        <v>0</v>
      </c>
      <c r="AT9" s="78">
        <v>0</v>
      </c>
      <c r="AU9" s="78">
        <v>0</v>
      </c>
      <c r="AV9" s="78">
        <v>0</v>
      </c>
      <c r="AW9" s="78">
        <v>0</v>
      </c>
      <c r="AX9" s="78">
        <v>0</v>
      </c>
      <c r="AY9" s="78">
        <v>0</v>
      </c>
      <c r="AZ9" s="78">
        <v>0</v>
      </c>
      <c r="BA9" s="78">
        <v>0</v>
      </c>
      <c r="BB9" s="78">
        <v>0</v>
      </c>
      <c r="BC9" s="78">
        <v>0</v>
      </c>
      <c r="BD9" s="78">
        <v>0</v>
      </c>
      <c r="BE9" s="78">
        <v>0</v>
      </c>
      <c r="BF9" s="78">
        <v>0</v>
      </c>
      <c r="BG9" s="92" t="s">
        <v>316</v>
      </c>
      <c r="BH9" s="93"/>
      <c r="BI9" s="93"/>
      <c r="BJ9" s="93"/>
      <c r="BK9" s="93"/>
      <c r="BL9" s="93"/>
      <c r="BM9" s="93"/>
      <c r="BN9" s="93"/>
      <c r="BO9" s="93"/>
      <c r="BP9" s="94"/>
      <c r="BQ9" s="78" t="s">
        <v>176</v>
      </c>
      <c r="BR9" s="43"/>
      <c r="BS9" s="103"/>
      <c r="BT9" s="98"/>
      <c r="BU9" s="104"/>
      <c r="BV9" s="105"/>
      <c r="BW9" s="99"/>
      <c r="BX9" s="95">
        <v>99.45</v>
      </c>
      <c r="BY9" s="78">
        <v>99.45</v>
      </c>
      <c r="BZ9" s="78">
        <v>99.45</v>
      </c>
      <c r="CA9" s="92" t="s">
        <v>316</v>
      </c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4"/>
      <c r="CN9" s="7">
        <v>2</v>
      </c>
    </row>
    <row r="10" spans="2:92" x14ac:dyDescent="0.25">
      <c r="B10" s="4" t="s">
        <v>177</v>
      </c>
      <c r="C10" s="7" t="s">
        <v>169</v>
      </c>
      <c r="D10" s="7">
        <v>-33.878875333457799</v>
      </c>
      <c r="E10" s="7">
        <v>151.06583137891801</v>
      </c>
      <c r="F10" s="7">
        <v>-33.911846687937498</v>
      </c>
      <c r="G10" s="7">
        <v>151.16239750643101</v>
      </c>
      <c r="H10" s="84">
        <v>100.6</v>
      </c>
      <c r="I10" s="84">
        <v>100.6</v>
      </c>
      <c r="J10" s="84">
        <v>100.6</v>
      </c>
      <c r="K10" s="84">
        <v>100.6</v>
      </c>
      <c r="L10" s="84">
        <v>100.6</v>
      </c>
      <c r="M10" s="84">
        <v>100.6</v>
      </c>
      <c r="N10" s="84">
        <v>100.6</v>
      </c>
      <c r="O10" s="84">
        <v>100.6</v>
      </c>
      <c r="P10" s="84">
        <v>100.6</v>
      </c>
      <c r="Q10" s="84">
        <v>100.6</v>
      </c>
      <c r="R10" s="84">
        <v>73.171371460000003</v>
      </c>
      <c r="S10" s="84">
        <v>75.664382934599999</v>
      </c>
      <c r="T10" s="84">
        <v>77.821159362800003</v>
      </c>
      <c r="U10" s="84">
        <v>79.092300414999997</v>
      </c>
      <c r="V10" s="84">
        <v>78.053001403799996</v>
      </c>
      <c r="W10" s="84">
        <v>79.357902526900006</v>
      </c>
      <c r="X10" s="84">
        <v>79.898574829099999</v>
      </c>
      <c r="Y10" s="84">
        <v>102.644371033</v>
      </c>
      <c r="Z10" s="84">
        <v>99.266387939500007</v>
      </c>
      <c r="AA10" s="84">
        <v>99.907859802199994</v>
      </c>
      <c r="AB10" s="84" t="s">
        <v>59</v>
      </c>
      <c r="AC10" s="84" t="s">
        <v>59</v>
      </c>
      <c r="AD10" s="84" t="s">
        <v>59</v>
      </c>
      <c r="AE10" s="84" t="s">
        <v>59</v>
      </c>
      <c r="AF10" s="84" t="s">
        <v>59</v>
      </c>
      <c r="AG10" s="84" t="s">
        <v>59</v>
      </c>
      <c r="AH10" s="84" t="s">
        <v>59</v>
      </c>
      <c r="AI10" s="84" t="s">
        <v>59</v>
      </c>
      <c r="AJ10" s="84" t="s">
        <v>59</v>
      </c>
      <c r="AK10" s="84" t="s">
        <v>59</v>
      </c>
      <c r="AL10" s="78" t="s">
        <v>68</v>
      </c>
      <c r="AM10" s="78">
        <v>0</v>
      </c>
      <c r="AN10" s="78">
        <v>0</v>
      </c>
      <c r="AO10" s="78">
        <v>0</v>
      </c>
      <c r="AP10" s="78">
        <v>0</v>
      </c>
      <c r="AQ10" s="78">
        <v>0</v>
      </c>
      <c r="AR10" s="78">
        <v>0</v>
      </c>
      <c r="AS10" s="78">
        <v>0</v>
      </c>
      <c r="AT10" s="78">
        <v>0</v>
      </c>
      <c r="AU10" s="78">
        <v>0</v>
      </c>
      <c r="AV10" s="78">
        <v>0</v>
      </c>
      <c r="AW10" s="78">
        <v>0</v>
      </c>
      <c r="AX10" s="78">
        <v>0</v>
      </c>
      <c r="AY10" s="78">
        <v>0</v>
      </c>
      <c r="AZ10" s="78">
        <v>0</v>
      </c>
      <c r="BA10" s="78">
        <v>0</v>
      </c>
      <c r="BB10" s="78">
        <v>0</v>
      </c>
      <c r="BC10" s="78">
        <v>0</v>
      </c>
      <c r="BD10" s="78">
        <v>0</v>
      </c>
      <c r="BE10" s="78">
        <v>0</v>
      </c>
      <c r="BF10" s="78">
        <v>0</v>
      </c>
      <c r="BG10" s="92" t="s">
        <v>317</v>
      </c>
      <c r="BH10" s="93"/>
      <c r="BI10" s="93"/>
      <c r="BJ10" s="93"/>
      <c r="BK10" s="93"/>
      <c r="BL10" s="93"/>
      <c r="BM10" s="93"/>
      <c r="BN10" s="93"/>
      <c r="BO10" s="93"/>
      <c r="BP10" s="94"/>
      <c r="BQ10" s="78" t="s">
        <v>317</v>
      </c>
      <c r="BR10" s="55">
        <v>3.2</v>
      </c>
      <c r="BS10" s="100" t="s">
        <v>315</v>
      </c>
      <c r="BT10" s="96">
        <v>0.3</v>
      </c>
      <c r="BU10" s="57">
        <v>46997</v>
      </c>
      <c r="BV10" s="106" t="s">
        <v>317</v>
      </c>
      <c r="BW10" s="107" t="s">
        <v>317</v>
      </c>
      <c r="BX10" s="95">
        <v>100.6</v>
      </c>
      <c r="BY10" s="78">
        <v>100.6</v>
      </c>
      <c r="BZ10" s="78">
        <v>100.6</v>
      </c>
      <c r="CA10" s="92" t="s">
        <v>317</v>
      </c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4"/>
      <c r="CN10" s="7">
        <v>3</v>
      </c>
    </row>
    <row r="11" spans="2:92" x14ac:dyDescent="0.25">
      <c r="B11" s="4" t="s">
        <v>178</v>
      </c>
      <c r="C11" s="7" t="s">
        <v>169</v>
      </c>
      <c r="D11" s="7">
        <v>-33.878875333457799</v>
      </c>
      <c r="E11" s="7">
        <v>151.06583137891801</v>
      </c>
      <c r="F11" s="7">
        <v>-33.911846687937498</v>
      </c>
      <c r="G11" s="7">
        <v>151.16239750643101</v>
      </c>
      <c r="H11" s="84">
        <v>100.6</v>
      </c>
      <c r="I11" s="84">
        <v>100.6</v>
      </c>
      <c r="J11" s="84">
        <v>100.6</v>
      </c>
      <c r="K11" s="84">
        <v>100.6</v>
      </c>
      <c r="L11" s="84">
        <v>100.6</v>
      </c>
      <c r="M11" s="84">
        <v>100.6</v>
      </c>
      <c r="N11" s="84">
        <v>100.6</v>
      </c>
      <c r="O11" s="84">
        <v>100.6</v>
      </c>
      <c r="P11" s="84">
        <v>100.6</v>
      </c>
      <c r="Q11" s="84">
        <v>100.6</v>
      </c>
      <c r="R11" s="84">
        <v>72.076095581100006</v>
      </c>
      <c r="S11" s="84">
        <v>72.643569946300005</v>
      </c>
      <c r="T11" s="84">
        <v>75.133407592799998</v>
      </c>
      <c r="U11" s="84">
        <v>77.110290527299995</v>
      </c>
      <c r="V11" s="84">
        <v>76.681472778300005</v>
      </c>
      <c r="W11" s="84">
        <v>77.348281860399993</v>
      </c>
      <c r="X11" s="84">
        <v>80.674423217799998</v>
      </c>
      <c r="Y11" s="84">
        <v>103.21532440199999</v>
      </c>
      <c r="Z11" s="84">
        <v>101.55870819099999</v>
      </c>
      <c r="AA11" s="84">
        <v>101.79285430900001</v>
      </c>
      <c r="AB11" s="84" t="s">
        <v>59</v>
      </c>
      <c r="AC11" s="84" t="s">
        <v>59</v>
      </c>
      <c r="AD11" s="84" t="s">
        <v>59</v>
      </c>
      <c r="AE11" s="84" t="s">
        <v>59</v>
      </c>
      <c r="AF11" s="84" t="s">
        <v>59</v>
      </c>
      <c r="AG11" s="84" t="s">
        <v>59</v>
      </c>
      <c r="AH11" s="84" t="s">
        <v>59</v>
      </c>
      <c r="AI11" s="84" t="s">
        <v>59</v>
      </c>
      <c r="AJ11" s="84" t="s">
        <v>59</v>
      </c>
      <c r="AK11" s="84" t="s">
        <v>59</v>
      </c>
      <c r="AL11" s="78" t="s">
        <v>68</v>
      </c>
      <c r="AM11" s="78">
        <v>0</v>
      </c>
      <c r="AN11" s="78">
        <v>0</v>
      </c>
      <c r="AO11" s="78">
        <v>0</v>
      </c>
      <c r="AP11" s="78">
        <v>0</v>
      </c>
      <c r="AQ11" s="78">
        <v>0</v>
      </c>
      <c r="AR11" s="78">
        <v>0</v>
      </c>
      <c r="AS11" s="78">
        <v>0</v>
      </c>
      <c r="AT11" s="78">
        <v>0</v>
      </c>
      <c r="AU11" s="78">
        <v>0</v>
      </c>
      <c r="AV11" s="78">
        <v>0</v>
      </c>
      <c r="AW11" s="78">
        <v>0</v>
      </c>
      <c r="AX11" s="78">
        <v>0</v>
      </c>
      <c r="AY11" s="78">
        <v>0</v>
      </c>
      <c r="AZ11" s="78">
        <v>0</v>
      </c>
      <c r="BA11" s="78">
        <v>0</v>
      </c>
      <c r="BB11" s="78">
        <v>0</v>
      </c>
      <c r="BC11" s="78">
        <v>0</v>
      </c>
      <c r="BD11" s="78">
        <v>0</v>
      </c>
      <c r="BE11" s="78">
        <v>0</v>
      </c>
      <c r="BF11" s="78">
        <v>0</v>
      </c>
      <c r="BG11" s="92" t="s">
        <v>318</v>
      </c>
      <c r="BH11" s="93"/>
      <c r="BI11" s="93"/>
      <c r="BJ11" s="93"/>
      <c r="BK11" s="93"/>
      <c r="BL11" s="93"/>
      <c r="BM11" s="93"/>
      <c r="BN11" s="93"/>
      <c r="BO11" s="93"/>
      <c r="BP11" s="94"/>
      <c r="BQ11" s="78" t="s">
        <v>317</v>
      </c>
      <c r="BR11" s="43"/>
      <c r="BS11" s="103"/>
      <c r="BT11" s="98"/>
      <c r="BU11" s="44"/>
      <c r="BV11" s="108"/>
      <c r="BW11" s="107"/>
      <c r="BX11" s="95">
        <v>100.6</v>
      </c>
      <c r="BY11" s="78">
        <v>100.6</v>
      </c>
      <c r="BZ11" s="78">
        <v>100.6</v>
      </c>
      <c r="CA11" s="92" t="s">
        <v>318</v>
      </c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4"/>
      <c r="CN11" s="7">
        <v>3</v>
      </c>
    </row>
    <row r="12" spans="2:92" x14ac:dyDescent="0.25">
      <c r="B12" s="4" t="s">
        <v>179</v>
      </c>
      <c r="C12" s="7" t="s">
        <v>169</v>
      </c>
      <c r="D12" s="7">
        <v>-33.878875333457799</v>
      </c>
      <c r="E12" s="7">
        <v>151.06583137891801</v>
      </c>
      <c r="F12" s="7">
        <v>-33.906791156528897</v>
      </c>
      <c r="G12" s="7">
        <v>151.183421903094</v>
      </c>
      <c r="H12" s="84">
        <v>104.03</v>
      </c>
      <c r="I12" s="84">
        <v>104.03</v>
      </c>
      <c r="J12" s="84">
        <v>104.03</v>
      </c>
      <c r="K12" s="84">
        <v>104.03</v>
      </c>
      <c r="L12" s="84">
        <v>104.03</v>
      </c>
      <c r="M12" s="84">
        <v>104.03</v>
      </c>
      <c r="N12" s="84">
        <v>104.03</v>
      </c>
      <c r="O12" s="84">
        <v>104.03</v>
      </c>
      <c r="P12" s="84">
        <v>104.03</v>
      </c>
      <c r="Q12" s="84">
        <v>104.03</v>
      </c>
      <c r="R12" s="84">
        <v>69.4515914917</v>
      </c>
      <c r="S12" s="84">
        <v>72.048286438000005</v>
      </c>
      <c r="T12" s="84">
        <v>74.072776794399999</v>
      </c>
      <c r="U12" s="84">
        <v>75.236846923800002</v>
      </c>
      <c r="V12" s="84">
        <v>74.210975646999998</v>
      </c>
      <c r="W12" s="84">
        <v>75.458732604999994</v>
      </c>
      <c r="X12" s="84">
        <v>75.852020263699998</v>
      </c>
      <c r="Y12" s="84">
        <v>97.5345993042</v>
      </c>
      <c r="Z12" s="84">
        <v>94.264869689899996</v>
      </c>
      <c r="AA12" s="84">
        <v>94.870788574200006</v>
      </c>
      <c r="AB12" s="84" t="s">
        <v>59</v>
      </c>
      <c r="AC12" s="84" t="s">
        <v>59</v>
      </c>
      <c r="AD12" s="84" t="s">
        <v>59</v>
      </c>
      <c r="AE12" s="84" t="s">
        <v>59</v>
      </c>
      <c r="AF12" s="84" t="s">
        <v>59</v>
      </c>
      <c r="AG12" s="84" t="s">
        <v>59</v>
      </c>
      <c r="AH12" s="84" t="s">
        <v>59</v>
      </c>
      <c r="AI12" s="84" t="s">
        <v>59</v>
      </c>
      <c r="AJ12" s="84" t="s">
        <v>59</v>
      </c>
      <c r="AK12" s="84" t="s">
        <v>59</v>
      </c>
      <c r="AL12" s="78" t="s">
        <v>68</v>
      </c>
      <c r="AM12" s="78">
        <v>0</v>
      </c>
      <c r="AN12" s="78">
        <v>0</v>
      </c>
      <c r="AO12" s="78">
        <v>0</v>
      </c>
      <c r="AP12" s="78">
        <v>0</v>
      </c>
      <c r="AQ12" s="78">
        <v>0</v>
      </c>
      <c r="AR12" s="78">
        <v>0</v>
      </c>
      <c r="AS12" s="78">
        <v>0</v>
      </c>
      <c r="AT12" s="78">
        <v>0</v>
      </c>
      <c r="AU12" s="78">
        <v>0</v>
      </c>
      <c r="AV12" s="78">
        <v>0</v>
      </c>
      <c r="AW12" s="78">
        <v>0</v>
      </c>
      <c r="AX12" s="78">
        <v>0</v>
      </c>
      <c r="AY12" s="78">
        <v>0</v>
      </c>
      <c r="AZ12" s="78">
        <v>0</v>
      </c>
      <c r="BA12" s="78">
        <v>0</v>
      </c>
      <c r="BB12" s="78">
        <v>0</v>
      </c>
      <c r="BC12" s="78">
        <v>0</v>
      </c>
      <c r="BD12" s="78">
        <v>0</v>
      </c>
      <c r="BE12" s="78">
        <v>0</v>
      </c>
      <c r="BF12" s="78">
        <v>0</v>
      </c>
      <c r="BG12" s="92" t="s">
        <v>318</v>
      </c>
      <c r="BH12" s="93"/>
      <c r="BI12" s="93"/>
      <c r="BJ12" s="93"/>
      <c r="BK12" s="93"/>
      <c r="BL12" s="93"/>
      <c r="BM12" s="93"/>
      <c r="BN12" s="93"/>
      <c r="BO12" s="93"/>
      <c r="BP12" s="94"/>
      <c r="BQ12" s="78" t="s">
        <v>317</v>
      </c>
      <c r="BR12" s="55">
        <v>3.5</v>
      </c>
      <c r="BS12" s="100" t="s">
        <v>315</v>
      </c>
      <c r="BT12" s="96">
        <v>0.3</v>
      </c>
      <c r="BU12" s="57">
        <v>46997</v>
      </c>
      <c r="BV12" s="108"/>
      <c r="BW12" s="107"/>
      <c r="BX12" s="95">
        <v>104.03</v>
      </c>
      <c r="BY12" s="78">
        <v>104.03</v>
      </c>
      <c r="BZ12" s="78">
        <v>104.03</v>
      </c>
      <c r="CA12" s="92" t="s">
        <v>318</v>
      </c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4"/>
      <c r="CN12" s="7">
        <v>4</v>
      </c>
    </row>
    <row r="13" spans="2:92" x14ac:dyDescent="0.25">
      <c r="B13" s="4" t="s">
        <v>180</v>
      </c>
      <c r="C13" s="7" t="s">
        <v>169</v>
      </c>
      <c r="D13" s="7">
        <v>-33.878875333457799</v>
      </c>
      <c r="E13" s="7">
        <v>151.06583137891801</v>
      </c>
      <c r="F13" s="7">
        <v>-33.906791156528897</v>
      </c>
      <c r="G13" s="7">
        <v>151.183421903094</v>
      </c>
      <c r="H13" s="84">
        <v>104.03</v>
      </c>
      <c r="I13" s="84">
        <v>104.03</v>
      </c>
      <c r="J13" s="84">
        <v>104.03</v>
      </c>
      <c r="K13" s="84">
        <v>104.03</v>
      </c>
      <c r="L13" s="84">
        <v>104.03</v>
      </c>
      <c r="M13" s="84">
        <v>104.03</v>
      </c>
      <c r="N13" s="84">
        <v>104.03</v>
      </c>
      <c r="O13" s="84">
        <v>104.03</v>
      </c>
      <c r="P13" s="84">
        <v>104.03</v>
      </c>
      <c r="Q13" s="84">
        <v>104.03</v>
      </c>
      <c r="R13" s="84">
        <v>70.3828582764</v>
      </c>
      <c r="S13" s="84">
        <v>70.945465087900004</v>
      </c>
      <c r="T13" s="84">
        <v>73.363517761200001</v>
      </c>
      <c r="U13" s="84">
        <v>75.267379760699995</v>
      </c>
      <c r="V13" s="84">
        <v>74.916687011700006</v>
      </c>
      <c r="W13" s="84">
        <v>75.485794067399993</v>
      </c>
      <c r="X13" s="84">
        <v>78.816787719700002</v>
      </c>
      <c r="Y13" s="84">
        <v>100.42851257300001</v>
      </c>
      <c r="Z13" s="84">
        <v>98.990600585899998</v>
      </c>
      <c r="AA13" s="84">
        <v>99.159675598099994</v>
      </c>
      <c r="AB13" s="84" t="s">
        <v>59</v>
      </c>
      <c r="AC13" s="84" t="s">
        <v>59</v>
      </c>
      <c r="AD13" s="84" t="s">
        <v>59</v>
      </c>
      <c r="AE13" s="84" t="s">
        <v>59</v>
      </c>
      <c r="AF13" s="84" t="s">
        <v>59</v>
      </c>
      <c r="AG13" s="84" t="s">
        <v>59</v>
      </c>
      <c r="AH13" s="84" t="s">
        <v>59</v>
      </c>
      <c r="AI13" s="84" t="s">
        <v>59</v>
      </c>
      <c r="AJ13" s="84" t="s">
        <v>59</v>
      </c>
      <c r="AK13" s="84" t="s">
        <v>59</v>
      </c>
      <c r="AL13" s="78" t="s">
        <v>68</v>
      </c>
      <c r="AM13" s="78">
        <v>0</v>
      </c>
      <c r="AN13" s="78">
        <v>0</v>
      </c>
      <c r="AO13" s="78">
        <v>0</v>
      </c>
      <c r="AP13" s="78">
        <v>0</v>
      </c>
      <c r="AQ13" s="78">
        <v>0</v>
      </c>
      <c r="AR13" s="78">
        <v>0</v>
      </c>
      <c r="AS13" s="78">
        <v>0</v>
      </c>
      <c r="AT13" s="78">
        <v>0</v>
      </c>
      <c r="AU13" s="78">
        <v>0</v>
      </c>
      <c r="AV13" s="78">
        <v>0</v>
      </c>
      <c r="AW13" s="78">
        <v>0</v>
      </c>
      <c r="AX13" s="78">
        <v>0</v>
      </c>
      <c r="AY13" s="78">
        <v>0</v>
      </c>
      <c r="AZ13" s="78">
        <v>0</v>
      </c>
      <c r="BA13" s="78">
        <v>0</v>
      </c>
      <c r="BB13" s="78">
        <v>0</v>
      </c>
      <c r="BC13" s="78">
        <v>0</v>
      </c>
      <c r="BD13" s="78">
        <v>0</v>
      </c>
      <c r="BE13" s="78">
        <v>0</v>
      </c>
      <c r="BF13" s="78">
        <v>0</v>
      </c>
      <c r="BG13" s="92" t="s">
        <v>318</v>
      </c>
      <c r="BH13" s="93"/>
      <c r="BI13" s="93"/>
      <c r="BJ13" s="93"/>
      <c r="BK13" s="93"/>
      <c r="BL13" s="93"/>
      <c r="BM13" s="93"/>
      <c r="BN13" s="93"/>
      <c r="BO13" s="93"/>
      <c r="BP13" s="94"/>
      <c r="BQ13" s="78" t="s">
        <v>317</v>
      </c>
      <c r="BR13" s="43"/>
      <c r="BS13" s="103"/>
      <c r="BT13" s="98"/>
      <c r="BU13" s="44"/>
      <c r="BV13" s="108"/>
      <c r="BW13" s="107"/>
      <c r="BX13" s="95">
        <v>104.03</v>
      </c>
      <c r="BY13" s="78">
        <v>104.03</v>
      </c>
      <c r="BZ13" s="78">
        <v>104.03</v>
      </c>
      <c r="CA13" s="92" t="s">
        <v>318</v>
      </c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4"/>
      <c r="CN13" s="7">
        <v>4</v>
      </c>
    </row>
    <row r="14" spans="2:92" x14ac:dyDescent="0.25">
      <c r="B14" s="4" t="s">
        <v>319</v>
      </c>
      <c r="C14" s="7" t="s">
        <v>169</v>
      </c>
      <c r="D14" s="7">
        <v>-33.881452000000003</v>
      </c>
      <c r="E14" s="7">
        <v>151.20229</v>
      </c>
      <c r="F14" s="7">
        <v>-33.912278000000001</v>
      </c>
      <c r="G14" s="7">
        <v>151.19450000000001</v>
      </c>
      <c r="H14" s="84">
        <v>221.77</v>
      </c>
      <c r="I14" s="84">
        <v>221.77</v>
      </c>
      <c r="J14" s="84">
        <v>221.77</v>
      </c>
      <c r="K14" s="84">
        <v>221.77</v>
      </c>
      <c r="L14" s="84">
        <v>221.77</v>
      </c>
      <c r="M14" s="84">
        <v>221.77</v>
      </c>
      <c r="N14" s="84">
        <v>221.77</v>
      </c>
      <c r="O14" s="84">
        <v>221.77</v>
      </c>
      <c r="P14" s="84">
        <v>221.77</v>
      </c>
      <c r="Q14" s="84">
        <v>221.77</v>
      </c>
      <c r="R14" s="84">
        <v>134.484130859</v>
      </c>
      <c r="S14" s="84">
        <v>135.573394775</v>
      </c>
      <c r="T14" s="84">
        <v>134.84164428700001</v>
      </c>
      <c r="U14" s="84">
        <v>134.438796997</v>
      </c>
      <c r="V14" s="84">
        <v>135.527145386</v>
      </c>
      <c r="W14" s="84">
        <v>138.99989318799999</v>
      </c>
      <c r="X14" s="84">
        <v>142.890350342</v>
      </c>
      <c r="Y14" s="84">
        <v>152.308517456</v>
      </c>
      <c r="Z14" s="84">
        <v>155.00807189899999</v>
      </c>
      <c r="AA14" s="84">
        <v>157.38630676299999</v>
      </c>
      <c r="AB14" s="84" t="s">
        <v>59</v>
      </c>
      <c r="AC14" s="84" t="s">
        <v>59</v>
      </c>
      <c r="AD14" s="84" t="s">
        <v>59</v>
      </c>
      <c r="AE14" s="84" t="s">
        <v>59</v>
      </c>
      <c r="AF14" s="84" t="s">
        <v>59</v>
      </c>
      <c r="AG14" s="84" t="s">
        <v>59</v>
      </c>
      <c r="AH14" s="84" t="s">
        <v>59</v>
      </c>
      <c r="AI14" s="84" t="s">
        <v>59</v>
      </c>
      <c r="AJ14" s="84" t="s">
        <v>59</v>
      </c>
      <c r="AK14" s="84" t="s">
        <v>59</v>
      </c>
      <c r="AL14" s="78" t="s">
        <v>68</v>
      </c>
      <c r="AM14" s="78">
        <v>0</v>
      </c>
      <c r="AN14" s="78">
        <v>0</v>
      </c>
      <c r="AO14" s="78">
        <v>0</v>
      </c>
      <c r="AP14" s="78">
        <v>0</v>
      </c>
      <c r="AQ14" s="78">
        <v>0</v>
      </c>
      <c r="AR14" s="78">
        <v>0</v>
      </c>
      <c r="AS14" s="78">
        <v>0</v>
      </c>
      <c r="AT14" s="78">
        <v>0</v>
      </c>
      <c r="AU14" s="78">
        <v>0</v>
      </c>
      <c r="AV14" s="78">
        <v>0</v>
      </c>
      <c r="AW14" s="78">
        <v>0</v>
      </c>
      <c r="AX14" s="78">
        <v>0</v>
      </c>
      <c r="AY14" s="78">
        <v>0</v>
      </c>
      <c r="AZ14" s="78">
        <v>0</v>
      </c>
      <c r="BA14" s="78">
        <v>0</v>
      </c>
      <c r="BB14" s="78">
        <v>0</v>
      </c>
      <c r="BC14" s="78">
        <v>0</v>
      </c>
      <c r="BD14" s="78">
        <v>0</v>
      </c>
      <c r="BE14" s="78">
        <v>0</v>
      </c>
      <c r="BF14" s="78">
        <v>0</v>
      </c>
      <c r="BG14" s="92" t="s">
        <v>318</v>
      </c>
      <c r="BH14" s="93"/>
      <c r="BI14" s="93"/>
      <c r="BJ14" s="93"/>
      <c r="BK14" s="93"/>
      <c r="BL14" s="93"/>
      <c r="BM14" s="93"/>
      <c r="BN14" s="93"/>
      <c r="BO14" s="93"/>
      <c r="BP14" s="94"/>
      <c r="BQ14" s="78" t="s">
        <v>317</v>
      </c>
      <c r="BR14" s="49">
        <v>6</v>
      </c>
      <c r="BS14" s="109" t="s">
        <v>315</v>
      </c>
      <c r="BT14" s="110">
        <v>0.3</v>
      </c>
      <c r="BU14" s="54">
        <v>12571</v>
      </c>
      <c r="BV14" s="108"/>
      <c r="BW14" s="107"/>
      <c r="BX14" s="95">
        <v>221.77</v>
      </c>
      <c r="BY14" s="78">
        <v>221.77</v>
      </c>
      <c r="BZ14" s="78">
        <v>221.77</v>
      </c>
      <c r="CA14" s="92" t="s">
        <v>318</v>
      </c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4"/>
      <c r="CN14" s="7">
        <v>5</v>
      </c>
    </row>
    <row r="15" spans="2:92" x14ac:dyDescent="0.25">
      <c r="B15" s="4" t="s">
        <v>320</v>
      </c>
      <c r="C15" s="7" t="s">
        <v>169</v>
      </c>
      <c r="D15" s="7">
        <v>-33.9150144165379</v>
      </c>
      <c r="E15" s="7">
        <v>151.18719192268401</v>
      </c>
      <c r="F15" s="7">
        <v>-33.881452000000003</v>
      </c>
      <c r="G15" s="7">
        <v>151.20229</v>
      </c>
      <c r="H15" s="84">
        <v>225.2</v>
      </c>
      <c r="I15" s="84">
        <v>225.2</v>
      </c>
      <c r="J15" s="84">
        <v>225.2</v>
      </c>
      <c r="K15" s="84">
        <v>225.2</v>
      </c>
      <c r="L15" s="84">
        <v>225.2</v>
      </c>
      <c r="M15" s="84">
        <v>225.2</v>
      </c>
      <c r="N15" s="84">
        <v>225.2</v>
      </c>
      <c r="O15" s="84">
        <v>225.2</v>
      </c>
      <c r="P15" s="84">
        <v>225.2</v>
      </c>
      <c r="Q15" s="84">
        <v>225.2</v>
      </c>
      <c r="R15" s="84">
        <v>121.631195068</v>
      </c>
      <c r="S15" s="84">
        <v>123.01449585</v>
      </c>
      <c r="T15" s="84">
        <v>123.68010711700001</v>
      </c>
      <c r="U15" s="84">
        <v>124.445518494</v>
      </c>
      <c r="V15" s="84">
        <v>126.080436707</v>
      </c>
      <c r="W15" s="84">
        <v>129.21878051799999</v>
      </c>
      <c r="X15" s="84">
        <v>132.48648071299999</v>
      </c>
      <c r="Y15" s="84">
        <v>140.53468322800001</v>
      </c>
      <c r="Z15" s="84">
        <v>142.81427002000001</v>
      </c>
      <c r="AA15" s="84">
        <v>144.95567321799999</v>
      </c>
      <c r="AB15" s="84" t="s">
        <v>59</v>
      </c>
      <c r="AC15" s="84" t="s">
        <v>59</v>
      </c>
      <c r="AD15" s="84" t="s">
        <v>59</v>
      </c>
      <c r="AE15" s="84" t="s">
        <v>59</v>
      </c>
      <c r="AF15" s="84" t="s">
        <v>59</v>
      </c>
      <c r="AG15" s="84" t="s">
        <v>59</v>
      </c>
      <c r="AH15" s="84" t="s">
        <v>59</v>
      </c>
      <c r="AI15" s="84" t="s">
        <v>59</v>
      </c>
      <c r="AJ15" s="84" t="s">
        <v>59</v>
      </c>
      <c r="AK15" s="84" t="s">
        <v>59</v>
      </c>
      <c r="AL15" s="78" t="s">
        <v>68</v>
      </c>
      <c r="AM15" s="78">
        <v>0</v>
      </c>
      <c r="AN15" s="78">
        <v>0</v>
      </c>
      <c r="AO15" s="78">
        <v>0</v>
      </c>
      <c r="AP15" s="78">
        <v>0</v>
      </c>
      <c r="AQ15" s="78">
        <v>0</v>
      </c>
      <c r="AR15" s="78">
        <v>0</v>
      </c>
      <c r="AS15" s="78">
        <v>0</v>
      </c>
      <c r="AT15" s="78">
        <v>0</v>
      </c>
      <c r="AU15" s="78">
        <v>0</v>
      </c>
      <c r="AV15" s="78">
        <v>0</v>
      </c>
      <c r="AW15" s="78">
        <v>0</v>
      </c>
      <c r="AX15" s="78">
        <v>0</v>
      </c>
      <c r="AY15" s="78">
        <v>0</v>
      </c>
      <c r="AZ15" s="78">
        <v>0</v>
      </c>
      <c r="BA15" s="78">
        <v>0</v>
      </c>
      <c r="BB15" s="78">
        <v>0</v>
      </c>
      <c r="BC15" s="78">
        <v>0</v>
      </c>
      <c r="BD15" s="78">
        <v>0</v>
      </c>
      <c r="BE15" s="78">
        <v>0</v>
      </c>
      <c r="BF15" s="78">
        <v>0</v>
      </c>
      <c r="BG15" s="92" t="s">
        <v>318</v>
      </c>
      <c r="BH15" s="93"/>
      <c r="BI15" s="93"/>
      <c r="BJ15" s="93"/>
      <c r="BK15" s="93"/>
      <c r="BL15" s="93"/>
      <c r="BM15" s="93"/>
      <c r="BN15" s="93"/>
      <c r="BO15" s="93"/>
      <c r="BP15" s="94"/>
      <c r="BQ15" s="78" t="s">
        <v>317</v>
      </c>
      <c r="BR15" s="49">
        <v>1.1299999999999999</v>
      </c>
      <c r="BS15" s="109" t="s">
        <v>315</v>
      </c>
      <c r="BT15" s="110">
        <v>0.3</v>
      </c>
      <c r="BU15" s="54">
        <v>12571</v>
      </c>
      <c r="BV15" s="111"/>
      <c r="BW15" s="112"/>
      <c r="BX15" s="95">
        <v>225.2</v>
      </c>
      <c r="BY15" s="78">
        <v>225.2</v>
      </c>
      <c r="BZ15" s="78">
        <v>225.2</v>
      </c>
      <c r="CA15" s="92" t="s">
        <v>318</v>
      </c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4"/>
      <c r="CN15" s="7">
        <v>5</v>
      </c>
    </row>
    <row r="16" spans="2:92" x14ac:dyDescent="0.25">
      <c r="B16" s="4" t="s">
        <v>321</v>
      </c>
      <c r="C16" s="7" t="s">
        <v>169</v>
      </c>
      <c r="D16" s="7">
        <v>-33.9150144165379</v>
      </c>
      <c r="E16" s="7">
        <v>151.18719192268401</v>
      </c>
      <c r="F16" s="7">
        <v>-33.969513999999997</v>
      </c>
      <c r="G16" s="7">
        <v>151.22888</v>
      </c>
      <c r="H16" s="84">
        <v>195.48</v>
      </c>
      <c r="I16" s="84">
        <v>195.48</v>
      </c>
      <c r="J16" s="84">
        <v>195.48</v>
      </c>
      <c r="K16" s="84">
        <v>195.48</v>
      </c>
      <c r="L16" s="84">
        <v>195.48</v>
      </c>
      <c r="M16" s="84">
        <v>195.48</v>
      </c>
      <c r="N16" s="84">
        <v>195.48</v>
      </c>
      <c r="O16" s="84">
        <v>195.48</v>
      </c>
      <c r="P16" s="84">
        <v>195.48</v>
      </c>
      <c r="Q16" s="84">
        <v>195.48</v>
      </c>
      <c r="R16" s="84">
        <v>160.31489563</v>
      </c>
      <c r="S16" s="84">
        <v>167.28968810999999</v>
      </c>
      <c r="T16" s="84">
        <v>166.57244872999999</v>
      </c>
      <c r="U16" s="84">
        <v>160.41067504899999</v>
      </c>
      <c r="V16" s="84">
        <v>154.581497192</v>
      </c>
      <c r="W16" s="84">
        <v>155.747024536</v>
      </c>
      <c r="X16" s="84">
        <v>156.0962677</v>
      </c>
      <c r="Y16" s="84">
        <v>189.89515685999999</v>
      </c>
      <c r="Z16" s="84">
        <v>182.072463989</v>
      </c>
      <c r="AA16" s="84">
        <v>182.437942505</v>
      </c>
      <c r="AB16" s="84" t="s">
        <v>59</v>
      </c>
      <c r="AC16" s="84" t="s">
        <v>59</v>
      </c>
      <c r="AD16" s="84" t="s">
        <v>59</v>
      </c>
      <c r="AE16" s="84" t="s">
        <v>59</v>
      </c>
      <c r="AF16" s="84" t="s">
        <v>59</v>
      </c>
      <c r="AG16" s="84" t="s">
        <v>59</v>
      </c>
      <c r="AH16" s="84" t="s">
        <v>59</v>
      </c>
      <c r="AI16" s="84" t="s">
        <v>59</v>
      </c>
      <c r="AJ16" s="84" t="s">
        <v>59</v>
      </c>
      <c r="AK16" s="84" t="s">
        <v>59</v>
      </c>
      <c r="AL16" s="78" t="s">
        <v>68</v>
      </c>
      <c r="AM16" s="78">
        <v>0</v>
      </c>
      <c r="AN16" s="78">
        <v>0</v>
      </c>
      <c r="AO16" s="78">
        <v>0</v>
      </c>
      <c r="AP16" s="78">
        <v>0</v>
      </c>
      <c r="AQ16" s="78">
        <v>0</v>
      </c>
      <c r="AR16" s="78">
        <v>0</v>
      </c>
      <c r="AS16" s="78">
        <v>0</v>
      </c>
      <c r="AT16" s="78">
        <v>0</v>
      </c>
      <c r="AU16" s="78">
        <v>0</v>
      </c>
      <c r="AV16" s="78">
        <v>0</v>
      </c>
      <c r="AW16" s="78">
        <v>0</v>
      </c>
      <c r="AX16" s="78">
        <v>0</v>
      </c>
      <c r="AY16" s="78">
        <v>0</v>
      </c>
      <c r="AZ16" s="78">
        <v>0</v>
      </c>
      <c r="BA16" s="78">
        <v>0</v>
      </c>
      <c r="BB16" s="78">
        <v>0</v>
      </c>
      <c r="BC16" s="78">
        <v>0</v>
      </c>
      <c r="BD16" s="78">
        <v>0</v>
      </c>
      <c r="BE16" s="78">
        <v>0</v>
      </c>
      <c r="BF16" s="78">
        <v>0</v>
      </c>
      <c r="BG16" s="78">
        <v>0</v>
      </c>
      <c r="BH16" s="78">
        <v>0</v>
      </c>
      <c r="BI16" s="78">
        <v>44.755036631257376</v>
      </c>
      <c r="BJ16" s="78">
        <v>71.373722471718494</v>
      </c>
      <c r="BK16" s="78">
        <v>118.35248010281138</v>
      </c>
      <c r="BL16" s="78">
        <v>126.4285155468265</v>
      </c>
      <c r="BM16" s="78">
        <v>135.34065259961301</v>
      </c>
      <c r="BN16" s="78">
        <v>145.1641958798329</v>
      </c>
      <c r="BO16" s="78">
        <v>156.01335861076919</v>
      </c>
      <c r="BP16" s="78">
        <v>167.92050309123198</v>
      </c>
      <c r="BQ16" s="78" t="s">
        <v>322</v>
      </c>
      <c r="BR16" s="49">
        <v>23.5</v>
      </c>
      <c r="BS16" s="49">
        <f>BR16*0.002</f>
        <v>4.7E-2</v>
      </c>
      <c r="BT16" s="110">
        <v>0.3</v>
      </c>
      <c r="BU16" s="54">
        <v>47453</v>
      </c>
      <c r="BV16" s="113" t="s">
        <v>265</v>
      </c>
      <c r="BW16" s="114">
        <f>BR16*0.0354/(1+0.0354)</f>
        <v>0.80345760092717777</v>
      </c>
      <c r="BX16" s="78">
        <v>195.48</v>
      </c>
      <c r="BY16" s="78">
        <v>195.48</v>
      </c>
      <c r="BZ16" s="78">
        <v>195.48</v>
      </c>
      <c r="CA16" s="89">
        <v>106629.84561591489</v>
      </c>
      <c r="CB16" s="89">
        <v>109456.4665954042</v>
      </c>
      <c r="CC16" s="89">
        <v>2440947.0685106446</v>
      </c>
      <c r="CD16" s="89">
        <v>3829238.8862996721</v>
      </c>
      <c r="CE16" s="89">
        <v>6277091.2992828228</v>
      </c>
      <c r="CF16" s="89">
        <v>6701411.2932919683</v>
      </c>
      <c r="CG16" s="89">
        <v>7169599.724356317</v>
      </c>
      <c r="CH16" s="89">
        <v>7685594.5160885956</v>
      </c>
      <c r="CI16" s="89">
        <v>8255374.6112594847</v>
      </c>
      <c r="CJ16" s="89">
        <v>8880617.6462040599</v>
      </c>
      <c r="CK16" s="90">
        <v>52024</v>
      </c>
      <c r="CL16" s="91">
        <v>0.98644792718668639</v>
      </c>
      <c r="CM16" s="91">
        <v>2.7025970607854424E-3</v>
      </c>
      <c r="CN16" s="7">
        <v>6</v>
      </c>
    </row>
    <row r="17" spans="2:92" x14ac:dyDescent="0.25">
      <c r="B17" s="4" t="s">
        <v>323</v>
      </c>
      <c r="C17" s="7" t="s">
        <v>169</v>
      </c>
      <c r="D17" s="7">
        <v>-33.9150144165379</v>
      </c>
      <c r="E17" s="7">
        <v>151.18719192268401</v>
      </c>
      <c r="F17" s="7">
        <v>-33.912278000000001</v>
      </c>
      <c r="G17" s="7">
        <v>151.19450000000001</v>
      </c>
      <c r="H17" s="84">
        <v>225.2</v>
      </c>
      <c r="I17" s="84">
        <v>225.2</v>
      </c>
      <c r="J17" s="84">
        <v>225.2</v>
      </c>
      <c r="K17" s="84">
        <v>225.2</v>
      </c>
      <c r="L17" s="84">
        <v>225.2</v>
      </c>
      <c r="M17" s="84">
        <v>225.2</v>
      </c>
      <c r="N17" s="84">
        <v>225.2</v>
      </c>
      <c r="O17" s="84">
        <v>225.2</v>
      </c>
      <c r="P17" s="84">
        <v>225.2</v>
      </c>
      <c r="Q17" s="84">
        <v>225.2</v>
      </c>
      <c r="R17" s="84">
        <v>120.351860046</v>
      </c>
      <c r="S17" s="84">
        <v>127.838417053</v>
      </c>
      <c r="T17" s="84">
        <v>150.86947631800001</v>
      </c>
      <c r="U17" s="84">
        <v>172.579620361</v>
      </c>
      <c r="V17" s="84">
        <v>186.80404663100001</v>
      </c>
      <c r="W17" s="84">
        <v>192.63639831500001</v>
      </c>
      <c r="X17" s="84">
        <v>194.53256225600001</v>
      </c>
      <c r="Y17" s="84">
        <v>210.97076415999999</v>
      </c>
      <c r="Z17" s="84">
        <v>211.95997619600001</v>
      </c>
      <c r="AA17" s="84">
        <v>217.267745972</v>
      </c>
      <c r="AB17" s="84" t="s">
        <v>59</v>
      </c>
      <c r="AC17" s="84" t="s">
        <v>59</v>
      </c>
      <c r="AD17" s="84" t="s">
        <v>59</v>
      </c>
      <c r="AE17" s="84" t="s">
        <v>59</v>
      </c>
      <c r="AF17" s="84" t="s">
        <v>59</v>
      </c>
      <c r="AG17" s="84" t="s">
        <v>59</v>
      </c>
      <c r="AH17" s="84" t="s">
        <v>59</v>
      </c>
      <c r="AI17" s="84" t="s">
        <v>59</v>
      </c>
      <c r="AJ17" s="84" t="s">
        <v>59</v>
      </c>
      <c r="AK17" s="84" t="s">
        <v>59</v>
      </c>
      <c r="AL17" s="78" t="s">
        <v>68</v>
      </c>
      <c r="AM17" s="78">
        <v>0</v>
      </c>
      <c r="AN17" s="78">
        <v>0</v>
      </c>
      <c r="AO17" s="78">
        <v>0</v>
      </c>
      <c r="AP17" s="78">
        <v>0</v>
      </c>
      <c r="AQ17" s="78">
        <v>0</v>
      </c>
      <c r="AR17" s="78">
        <v>0</v>
      </c>
      <c r="AS17" s="78">
        <v>0</v>
      </c>
      <c r="AT17" s="78">
        <v>0</v>
      </c>
      <c r="AU17" s="78">
        <v>0</v>
      </c>
      <c r="AV17" s="78">
        <v>0</v>
      </c>
      <c r="AW17" s="78">
        <v>0</v>
      </c>
      <c r="AX17" s="78">
        <v>0</v>
      </c>
      <c r="AY17" s="78">
        <v>0</v>
      </c>
      <c r="AZ17" s="78">
        <v>0</v>
      </c>
      <c r="BA17" s="78">
        <v>0</v>
      </c>
      <c r="BB17" s="78">
        <v>0</v>
      </c>
      <c r="BC17" s="78">
        <v>0</v>
      </c>
      <c r="BD17" s="78">
        <v>0</v>
      </c>
      <c r="BE17" s="78">
        <v>0</v>
      </c>
      <c r="BF17" s="78">
        <v>0</v>
      </c>
      <c r="BG17" s="78">
        <v>2.8801225834449831</v>
      </c>
      <c r="BH17" s="78">
        <v>4.0168377892224809</v>
      </c>
      <c r="BI17" s="78">
        <v>4.3579781446004215</v>
      </c>
      <c r="BJ17" s="78">
        <v>4.6988304546659565</v>
      </c>
      <c r="BK17" s="78">
        <v>5.127509133038985</v>
      </c>
      <c r="BL17" s="78">
        <v>5.6326206648388055</v>
      </c>
      <c r="BM17" s="78">
        <v>6.2114505610476387</v>
      </c>
      <c r="BN17" s="78">
        <v>6.7696637514076743</v>
      </c>
      <c r="BO17" s="78">
        <v>7.3413273615714925</v>
      </c>
      <c r="BP17" s="78">
        <v>7.9217904865009539</v>
      </c>
      <c r="BQ17" s="78" t="s">
        <v>324</v>
      </c>
      <c r="BR17" s="49">
        <v>6.6</v>
      </c>
      <c r="BS17" s="49">
        <f t="shared" ref="BS17:BS18" si="0">BR17*0.002</f>
        <v>1.32E-2</v>
      </c>
      <c r="BT17" s="110">
        <v>0.3</v>
      </c>
      <c r="BU17" s="54">
        <v>12571</v>
      </c>
      <c r="BV17" s="113">
        <v>2</v>
      </c>
      <c r="BW17" s="109">
        <f>BR17*0.0354/(1+0.0354)</f>
        <v>0.22565192196252654</v>
      </c>
      <c r="BX17" s="78">
        <v>225.2</v>
      </c>
      <c r="BY17" s="78">
        <v>225.2</v>
      </c>
      <c r="BZ17" s="78">
        <v>225.2</v>
      </c>
      <c r="CA17" s="89">
        <v>210244.95348497358</v>
      </c>
      <c r="CB17" s="89">
        <v>286123.26899960067</v>
      </c>
      <c r="CC17" s="89">
        <v>309020.01295373635</v>
      </c>
      <c r="CD17" s="89">
        <v>331918.01776273426</v>
      </c>
      <c r="CE17" s="89">
        <v>360689.72941857454</v>
      </c>
      <c r="CF17" s="89">
        <v>394576.81300182227</v>
      </c>
      <c r="CG17" s="89">
        <v>433400.95437693741</v>
      </c>
      <c r="CH17" s="89">
        <v>470879.73529498972</v>
      </c>
      <c r="CI17" s="89">
        <v>509285.81028387015</v>
      </c>
      <c r="CJ17" s="89">
        <v>548309.92178560293</v>
      </c>
      <c r="CK17" s="90">
        <v>66619</v>
      </c>
      <c r="CL17" s="91">
        <v>0.22368200741725386</v>
      </c>
      <c r="CM17" s="91">
        <v>6.1282741758151747E-4</v>
      </c>
      <c r="CN17" s="7">
        <v>7</v>
      </c>
    </row>
    <row r="18" spans="2:92" x14ac:dyDescent="0.25">
      <c r="B18" s="4" t="s">
        <v>325</v>
      </c>
      <c r="C18" s="7" t="s">
        <v>169</v>
      </c>
      <c r="D18" s="7" t="s">
        <v>326</v>
      </c>
      <c r="E18" s="7">
        <v>151.23004</v>
      </c>
      <c r="F18" s="7">
        <v>-33.942152999999998</v>
      </c>
      <c r="G18" s="7">
        <v>151.23796999999999</v>
      </c>
      <c r="H18" s="84">
        <v>225.2</v>
      </c>
      <c r="I18" s="84">
        <v>225.2</v>
      </c>
      <c r="J18" s="84">
        <v>225.2</v>
      </c>
      <c r="K18" s="84">
        <v>225.2</v>
      </c>
      <c r="L18" s="84">
        <v>225.2</v>
      </c>
      <c r="M18" s="84">
        <v>225.2</v>
      </c>
      <c r="N18" s="84">
        <v>225.2</v>
      </c>
      <c r="O18" s="84">
        <v>225.2</v>
      </c>
      <c r="P18" s="84">
        <v>225.2</v>
      </c>
      <c r="Q18" s="84">
        <v>225.2</v>
      </c>
      <c r="R18" s="84">
        <v>93.043037414599993</v>
      </c>
      <c r="S18" s="84">
        <v>103.671379089</v>
      </c>
      <c r="T18" s="84">
        <v>105.016319275</v>
      </c>
      <c r="U18" s="84">
        <v>97.582939147900007</v>
      </c>
      <c r="V18" s="84">
        <v>89.516021728499993</v>
      </c>
      <c r="W18" s="84">
        <v>89.850181579600005</v>
      </c>
      <c r="X18" s="84">
        <v>88.048881530800003</v>
      </c>
      <c r="Y18" s="84">
        <v>118.071563721</v>
      </c>
      <c r="Z18" s="84">
        <v>109.201080322</v>
      </c>
      <c r="AA18" s="84">
        <v>108.07178497300001</v>
      </c>
      <c r="AB18" s="84" t="s">
        <v>59</v>
      </c>
      <c r="AC18" s="84" t="s">
        <v>59</v>
      </c>
      <c r="AD18" s="84" t="s">
        <v>59</v>
      </c>
      <c r="AE18" s="84" t="s">
        <v>59</v>
      </c>
      <c r="AF18" s="84" t="s">
        <v>59</v>
      </c>
      <c r="AG18" s="84" t="s">
        <v>59</v>
      </c>
      <c r="AH18" s="84" t="s">
        <v>59</v>
      </c>
      <c r="AI18" s="84" t="s">
        <v>59</v>
      </c>
      <c r="AJ18" s="84" t="s">
        <v>59</v>
      </c>
      <c r="AK18" s="84" t="s">
        <v>59</v>
      </c>
      <c r="AL18" s="78" t="s">
        <v>68</v>
      </c>
      <c r="AM18" s="78">
        <v>0</v>
      </c>
      <c r="AN18" s="78">
        <v>0</v>
      </c>
      <c r="AO18" s="78">
        <v>0</v>
      </c>
      <c r="AP18" s="78">
        <v>0</v>
      </c>
      <c r="AQ18" s="78">
        <v>0</v>
      </c>
      <c r="AR18" s="78">
        <v>0</v>
      </c>
      <c r="AS18" s="78">
        <v>0</v>
      </c>
      <c r="AT18" s="78">
        <v>0</v>
      </c>
      <c r="AU18" s="78">
        <v>0</v>
      </c>
      <c r="AV18" s="78">
        <v>0</v>
      </c>
      <c r="AW18" s="78">
        <v>0</v>
      </c>
      <c r="AX18" s="78">
        <v>0</v>
      </c>
      <c r="AY18" s="78">
        <v>0</v>
      </c>
      <c r="AZ18" s="78">
        <v>0</v>
      </c>
      <c r="BA18" s="78">
        <v>0</v>
      </c>
      <c r="BB18" s="78">
        <v>0</v>
      </c>
      <c r="BC18" s="78">
        <v>0</v>
      </c>
      <c r="BD18" s="78">
        <v>0</v>
      </c>
      <c r="BE18" s="78">
        <v>0</v>
      </c>
      <c r="BF18" s="78">
        <v>0</v>
      </c>
      <c r="BG18" s="78">
        <v>1.0307932097389083</v>
      </c>
      <c r="BH18" s="78">
        <v>0.94808581848412377</v>
      </c>
      <c r="BI18" s="78">
        <v>0.9134510463029254</v>
      </c>
      <c r="BJ18" s="78">
        <v>0.90506420541005328</v>
      </c>
      <c r="BK18" s="78">
        <v>0.91391475721947613</v>
      </c>
      <c r="BL18" s="78">
        <v>0.96594685792368606</v>
      </c>
      <c r="BM18" s="78">
        <v>1.059344299338848</v>
      </c>
      <c r="BN18" s="78">
        <v>1.1233544988940936</v>
      </c>
      <c r="BO18" s="78">
        <v>1.1551046302345283</v>
      </c>
      <c r="BP18" s="78">
        <v>1.181895773784909</v>
      </c>
      <c r="BQ18" s="78" t="s">
        <v>327</v>
      </c>
      <c r="BR18" s="49">
        <v>6.5</v>
      </c>
      <c r="BS18" s="49">
        <f t="shared" si="0"/>
        <v>1.3000000000000001E-2</v>
      </c>
      <c r="BT18" s="110">
        <v>0.3</v>
      </c>
      <c r="BU18" s="54">
        <v>12571</v>
      </c>
      <c r="BV18" s="109" t="s">
        <v>265</v>
      </c>
      <c r="BW18" s="109">
        <f>BR18*0.0354/(1+0.0354)</f>
        <v>0.2222329534479428</v>
      </c>
      <c r="BX18" s="78">
        <v>225.2</v>
      </c>
      <c r="BY18" s="78">
        <v>225.2</v>
      </c>
      <c r="BZ18" s="78">
        <v>225.2</v>
      </c>
      <c r="CA18" s="89">
        <v>207552.6580244347</v>
      </c>
      <c r="CB18" s="89">
        <v>207472.18551007725</v>
      </c>
      <c r="CC18" s="89">
        <v>210810.13281453541</v>
      </c>
      <c r="CD18" s="89">
        <v>216247.84214354138</v>
      </c>
      <c r="CE18" s="89">
        <v>223278.30653982575</v>
      </c>
      <c r="CF18" s="89">
        <v>233502.12136899837</v>
      </c>
      <c r="CG18" s="89">
        <v>246858.25780904069</v>
      </c>
      <c r="CH18" s="89">
        <v>259010.30620691544</v>
      </c>
      <c r="CI18" s="89">
        <v>269843.09110138676</v>
      </c>
      <c r="CJ18" s="89">
        <v>281034.00484391308</v>
      </c>
      <c r="CK18" s="90">
        <v>61794</v>
      </c>
      <c r="CL18" s="91">
        <v>0.2266780380511339</v>
      </c>
      <c r="CM18" s="91">
        <v>6.2103572068803803E-4</v>
      </c>
      <c r="CN18" s="7">
        <v>8</v>
      </c>
    </row>
    <row r="19" spans="2:92" x14ac:dyDescent="0.25">
      <c r="B19" s="4"/>
      <c r="C19" s="7"/>
      <c r="D19" s="7"/>
      <c r="E19" s="7"/>
      <c r="F19" s="7"/>
      <c r="G19" s="7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84"/>
      <c r="BS19" s="84"/>
      <c r="BT19" s="84"/>
      <c r="BU19" s="66"/>
      <c r="BV19" s="84"/>
      <c r="BW19" s="84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91"/>
      <c r="CM19" s="91"/>
      <c r="CN19" s="78"/>
    </row>
    <row r="20" spans="2:92" x14ac:dyDescent="0.25">
      <c r="B20" s="4"/>
      <c r="C20" s="7"/>
      <c r="D20" s="7"/>
      <c r="E20" s="7"/>
      <c r="F20" s="7"/>
      <c r="G20" s="7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84"/>
      <c r="BS20" s="84"/>
      <c r="BT20" s="84"/>
      <c r="BU20" s="66"/>
      <c r="BV20" s="84"/>
      <c r="BW20" s="84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91"/>
      <c r="CM20" s="91"/>
      <c r="CN20" s="78"/>
    </row>
    <row r="22" spans="2:92" x14ac:dyDescent="0.25">
      <c r="B22" s="1" t="s">
        <v>181</v>
      </c>
    </row>
    <row r="23" spans="2:92" x14ac:dyDescent="0.25">
      <c r="B23" s="1" t="s">
        <v>182</v>
      </c>
    </row>
    <row r="24" spans="2:92" x14ac:dyDescent="0.25">
      <c r="BS24" s="87"/>
    </row>
  </sheetData>
  <mergeCells count="38">
    <mergeCell ref="CA13:CM13"/>
    <mergeCell ref="BG14:BP14"/>
    <mergeCell ref="CA14:CM14"/>
    <mergeCell ref="BG15:BP15"/>
    <mergeCell ref="CA15:CM15"/>
    <mergeCell ref="BW10:BW15"/>
    <mergeCell ref="CA10:CM10"/>
    <mergeCell ref="BG11:BP11"/>
    <mergeCell ref="CA11:CM11"/>
    <mergeCell ref="BG12:BP12"/>
    <mergeCell ref="BR12:BR13"/>
    <mergeCell ref="BS12:BS13"/>
    <mergeCell ref="BT12:BT13"/>
    <mergeCell ref="BU12:BU13"/>
    <mergeCell ref="CA12:CM12"/>
    <mergeCell ref="BG10:BP10"/>
    <mergeCell ref="BR10:BR11"/>
    <mergeCell ref="BS10:BS11"/>
    <mergeCell ref="BT10:BT11"/>
    <mergeCell ref="BU10:BU11"/>
    <mergeCell ref="BV10:BV15"/>
    <mergeCell ref="BG13:BP13"/>
    <mergeCell ref="BG7:BP7"/>
    <mergeCell ref="CA7:CM7"/>
    <mergeCell ref="BR8:BR9"/>
    <mergeCell ref="BS8:BS9"/>
    <mergeCell ref="BT8:BT9"/>
    <mergeCell ref="BU8:BU9"/>
    <mergeCell ref="BV8:BV9"/>
    <mergeCell ref="BW8:BW9"/>
    <mergeCell ref="BG9:BP9"/>
    <mergeCell ref="CA9:CM9"/>
    <mergeCell ref="BR6:BR7"/>
    <mergeCell ref="BS6:BS7"/>
    <mergeCell ref="BT6:BT7"/>
    <mergeCell ref="BU6:BU7"/>
    <mergeCell ref="BV6:BV7"/>
    <mergeCell ref="BW6:BW7"/>
  </mergeCells>
  <pageMargins left="0.7" right="0.7" top="0.75" bottom="0.75" header="0.3" footer="0.3"/>
  <headerFooter>
    <oddFooter><![CDATA[&L_x000D_&1#&"Calibri"&8&K000000 For Official use only]]></oddFooter>
  </headerFooter>
  <drawing r:id="rId1"/>
</worksheet>
</file>

<file path=docMetadata/LabelInfo.xml><?xml version="1.0" encoding="utf-8"?>
<clbl:labelList xmlns:clbl="http://schemas.microsoft.com/office/2020/mipLabelMetadata">
  <clbl:label id="{895930eb-db2c-4917-a4e2-4c584d225a4f}" enabled="1" method="Standard" siteId="{11302428-4f10-4c14-a17f-b368bb82853d}" contentBits="2" removed="0"/>
</clbl:labelLis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System Limitations DAPR</vt:lpstr>
      <vt:lpstr>System Limitations TAPR - STS</vt:lpstr>
      <vt:lpstr>System Limitations TAPR - Lines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2023-11-30T04:15:23Z</dcterms:created>
  <dcterms:modified xsi:type="dcterms:W3CDTF">2024-12-09T04:25:57Z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MSIP_Label_895930eb-db2c-4917-a4e2-4c584d225a4f_Enabled">
    <vt:lpwstr>true</vt:lpwstr>
  </q1:property>
  <q1:property fmtid="{D5CDD505-2E9C-101B-9397-08002B2CF9AE}" pid="3" name="MSIP_Label_895930eb-db2c-4917-a4e2-4c584d225a4f_SetDate">
    <vt:lpwstr>2023-11-30T04:22:37Z</vt:lpwstr>
  </q1:property>
  <q1:property fmtid="{D5CDD505-2E9C-101B-9397-08002B2CF9AE}" pid="4" name="MSIP_Label_895930eb-db2c-4917-a4e2-4c584d225a4f_Method">
    <vt:lpwstr>Standard</vt:lpwstr>
  </q1:property>
  <q1:property fmtid="{D5CDD505-2E9C-101B-9397-08002B2CF9AE}" pid="5" name="MSIP_Label_895930eb-db2c-4917-a4e2-4c584d225a4f_Name">
    <vt:lpwstr>AG-For Official use only</vt:lpwstr>
  </q1:property>
  <q1:property fmtid="{D5CDD505-2E9C-101B-9397-08002B2CF9AE}" pid="6" name="MSIP_Label_895930eb-db2c-4917-a4e2-4c584d225a4f_SiteId">
    <vt:lpwstr>11302428-4f10-4c14-a17f-b368bb82853d</vt:lpwstr>
  </q1:property>
  <q1:property fmtid="{D5CDD505-2E9C-101B-9397-08002B2CF9AE}" pid="7" name="MSIP_Label_895930eb-db2c-4917-a4e2-4c584d225a4f_ActionId">
    <vt:lpwstr>4deefb5a-2b96-4420-85fa-9839fc01e4b0</vt:lpwstr>
  </q1:property>
  <q1:property fmtid="{D5CDD505-2E9C-101B-9397-08002B2CF9AE}" pid="8" name="MSIP_Label_895930eb-db2c-4917-a4e2-4c584d225a4f_ContentBits">
    <vt:lpwstr>2</vt:lpwstr>
  </q1:property>
  <q1:property fmtid="{D5CDD505-2E9C-101B-9397-08002B2CF9AE}" pid="9" name="Generator">
    <vt:lpwstr>NPOI</vt:lpwstr>
  </q1:property>
  <q1:property fmtid="{D5CDD505-2E9C-101B-9397-08002B2CF9AE}" pid="10" name="Generator Version">
    <vt:lpwstr>2.5.6</vt:lpwstr>
  </q1:property>
</q1:Properties>
</file>